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85" windowWidth="24615" windowHeight="12975"/>
  </bookViews>
  <sheets>
    <sheet name="Rekapitulace stavby" sheetId="1" r:id="rId1"/>
    <sheet name="001 - Soupis prací" sheetId="2" r:id="rId2"/>
    <sheet name="000 - Vedlejší a ostatní ..." sheetId="3" r:id="rId3"/>
    <sheet name="Pokyny pro vyplnění" sheetId="4" r:id="rId4"/>
  </sheets>
  <definedNames>
    <definedName name="_xlnm._FilterDatabase" localSheetId="2" hidden="1">'000 - Vedlejší a ostatní ...'!$C$78:$K$84</definedName>
    <definedName name="_xlnm._FilterDatabase" localSheetId="1" hidden="1">'001 - Soupis prací'!$C$82:$K$202</definedName>
    <definedName name="_xlnm.Print_Titles" localSheetId="2">'000 - Vedlejší a ostatní ...'!$78:$78</definedName>
    <definedName name="_xlnm.Print_Titles" localSheetId="1">'001 - Soupis prací'!$82:$82</definedName>
    <definedName name="_xlnm.Print_Titles" localSheetId="0">'Rekapitulace stavby'!$49:$49</definedName>
    <definedName name="_xlnm.Print_Area" localSheetId="2">'000 - Vedlejší a ostatní ...'!$C$4:$J$36,'000 - Vedlejší a ostatní ...'!$C$42:$J$60,'000 - Vedlejší a ostatní ...'!$C$66:$K$84</definedName>
    <definedName name="_xlnm.Print_Area" localSheetId="1">'001 - Soupis prací'!$C$4:$J$36,'001 - Soupis prací'!$C$42:$J$64,'001 - Soupis prací'!$C$70:$K$202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84" i="3"/>
  <c r="BH84" i="3"/>
  <c r="BG84" i="3"/>
  <c r="BF84" i="3"/>
  <c r="T84" i="3"/>
  <c r="T83" i="3" s="1"/>
  <c r="R84" i="3"/>
  <c r="R83" i="3" s="1"/>
  <c r="P84" i="3"/>
  <c r="P83" i="3" s="1"/>
  <c r="BK84" i="3"/>
  <c r="BK83" i="3" s="1"/>
  <c r="J84" i="3"/>
  <c r="BE84" i="3"/>
  <c r="BI82" i="3"/>
  <c r="F34" i="3" s="1"/>
  <c r="BD53" i="1" s="1"/>
  <c r="BH82" i="3"/>
  <c r="F33" i="3"/>
  <c r="BC53" i="1" s="1"/>
  <c r="BG82" i="3"/>
  <c r="F32" i="3" s="1"/>
  <c r="BB53" i="1" s="1"/>
  <c r="BF82" i="3"/>
  <c r="J31" i="3"/>
  <c r="AW53" i="1" s="1"/>
  <c r="F31" i="3"/>
  <c r="BA53" i="1" s="1"/>
  <c r="T82" i="3"/>
  <c r="T81" i="3" s="1"/>
  <c r="T80" i="3" s="1"/>
  <c r="T79" i="3" s="1"/>
  <c r="R82" i="3"/>
  <c r="R81" i="3" s="1"/>
  <c r="R80" i="3" s="1"/>
  <c r="R79" i="3" s="1"/>
  <c r="P82" i="3"/>
  <c r="P81" i="3" s="1"/>
  <c r="P80" i="3" s="1"/>
  <c r="P79" i="3" s="1"/>
  <c r="AU53" i="1" s="1"/>
  <c r="BK82" i="3"/>
  <c r="BK81" i="3"/>
  <c r="J81" i="3" s="1"/>
  <c r="J58" i="3" s="1"/>
  <c r="J82" i="3"/>
  <c r="BE82" i="3"/>
  <c r="J30" i="3" s="1"/>
  <c r="AV53" i="1" s="1"/>
  <c r="AT53" i="1" s="1"/>
  <c r="J75" i="3"/>
  <c r="F75" i="3"/>
  <c r="F73" i="3"/>
  <c r="E71" i="3"/>
  <c r="J51" i="3"/>
  <c r="F51" i="3"/>
  <c r="F49" i="3"/>
  <c r="E47" i="3"/>
  <c r="J18" i="3"/>
  <c r="E18" i="3"/>
  <c r="F76" i="3"/>
  <c r="F52" i="3"/>
  <c r="J17" i="3"/>
  <c r="J12" i="3"/>
  <c r="J73" i="3"/>
  <c r="J49" i="3"/>
  <c r="E7" i="3"/>
  <c r="E69" i="3" s="1"/>
  <c r="E45" i="3"/>
  <c r="AY52" i="1"/>
  <c r="AX52" i="1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T197" i="2"/>
  <c r="R198" i="2"/>
  <c r="R197" i="2"/>
  <c r="P198" i="2"/>
  <c r="P197" i="2"/>
  <c r="BK198" i="2"/>
  <c r="BK197" i="2"/>
  <c r="J197" i="2" s="1"/>
  <c r="J63" i="2" s="1"/>
  <c r="J198" i="2"/>
  <c r="BE198" i="2" s="1"/>
  <c r="BI196" i="2"/>
  <c r="BH196" i="2"/>
  <c r="BG196" i="2"/>
  <c r="BF196" i="2"/>
  <c r="T196" i="2"/>
  <c r="T195" i="2"/>
  <c r="R196" i="2"/>
  <c r="R195" i="2"/>
  <c r="P196" i="2"/>
  <c r="P195" i="2"/>
  <c r="BK196" i="2"/>
  <c r="BK195" i="2"/>
  <c r="J195" i="2" s="1"/>
  <c r="J62" i="2" s="1"/>
  <c r="J196" i="2"/>
  <c r="BE196" i="2" s="1"/>
  <c r="BI193" i="2"/>
  <c r="BH193" i="2"/>
  <c r="BG193" i="2"/>
  <c r="BF193" i="2"/>
  <c r="T193" i="2"/>
  <c r="R193" i="2"/>
  <c r="P193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68" i="2"/>
  <c r="BH168" i="2"/>
  <c r="BG168" i="2"/>
  <c r="BF168" i="2"/>
  <c r="T168" i="2"/>
  <c r="T167" i="2"/>
  <c r="R168" i="2"/>
  <c r="R167" i="2"/>
  <c r="P168" i="2"/>
  <c r="P167" i="2"/>
  <c r="BK168" i="2"/>
  <c r="BK167" i="2"/>
  <c r="J167" i="2" s="1"/>
  <c r="J61" i="2" s="1"/>
  <c r="J168" i="2"/>
  <c r="BE168" i="2" s="1"/>
  <c r="BI164" i="2"/>
  <c r="BH164" i="2"/>
  <c r="BG164" i="2"/>
  <c r="BF164" i="2"/>
  <c r="T164" i="2"/>
  <c r="T163" i="2"/>
  <c r="R164" i="2"/>
  <c r="R163" i="2"/>
  <c r="P164" i="2"/>
  <c r="P163" i="2"/>
  <c r="BK164" i="2"/>
  <c r="BK163" i="2"/>
  <c r="J163" i="2" s="1"/>
  <c r="J60" i="2" s="1"/>
  <c r="J164" i="2"/>
  <c r="BE164" i="2" s="1"/>
  <c r="BI160" i="2"/>
  <c r="BH160" i="2"/>
  <c r="BG160" i="2"/>
  <c r="BF160" i="2"/>
  <c r="T160" i="2"/>
  <c r="R160" i="2"/>
  <c r="P160" i="2"/>
  <c r="BK160" i="2"/>
  <c r="J160" i="2"/>
  <c r="BE160" i="2"/>
  <c r="BI157" i="2"/>
  <c r="BH157" i="2"/>
  <c r="BG157" i="2"/>
  <c r="BF157" i="2"/>
  <c r="T157" i="2"/>
  <c r="R157" i="2"/>
  <c r="P157" i="2"/>
  <c r="BK157" i="2"/>
  <c r="J157" i="2"/>
  <c r="BE157" i="2"/>
  <c r="BI153" i="2"/>
  <c r="BH153" i="2"/>
  <c r="BG153" i="2"/>
  <c r="BF153" i="2"/>
  <c r="T153" i="2"/>
  <c r="R153" i="2"/>
  <c r="P153" i="2"/>
  <c r="BK153" i="2"/>
  <c r="J153" i="2"/>
  <c r="BE153" i="2"/>
  <c r="BI146" i="2"/>
  <c r="BH146" i="2"/>
  <c r="BG146" i="2"/>
  <c r="BF146" i="2"/>
  <c r="T146" i="2"/>
  <c r="T145" i="2"/>
  <c r="R146" i="2"/>
  <c r="R145" i="2"/>
  <c r="P146" i="2"/>
  <c r="P145" i="2"/>
  <c r="BK146" i="2"/>
  <c r="BK145" i="2"/>
  <c r="J145" i="2" s="1"/>
  <c r="J59" i="2" s="1"/>
  <c r="J146" i="2"/>
  <c r="BE146" i="2" s="1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J141" i="2"/>
  <c r="BE141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4" i="2"/>
  <c r="BH104" i="2"/>
  <c r="BG104" i="2"/>
  <c r="BF104" i="2"/>
  <c r="T104" i="2"/>
  <c r="R104" i="2"/>
  <c r="P104" i="2"/>
  <c r="BK104" i="2"/>
  <c r="J104" i="2"/>
  <c r="BE104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F34" i="2"/>
  <c r="BD52" i="1" s="1"/>
  <c r="BD51" i="1" s="1"/>
  <c r="W30" i="1" s="1"/>
  <c r="BH86" i="2"/>
  <c r="F33" i="2" s="1"/>
  <c r="BC52" i="1" s="1"/>
  <c r="BC51" i="1" s="1"/>
  <c r="BG86" i="2"/>
  <c r="F32" i="2"/>
  <c r="BB52" i="1" s="1"/>
  <c r="BB51" i="1" s="1"/>
  <c r="BF86" i="2"/>
  <c r="J31" i="2" s="1"/>
  <c r="AW52" i="1" s="1"/>
  <c r="T86" i="2"/>
  <c r="T85" i="2"/>
  <c r="T84" i="2" s="1"/>
  <c r="T83" i="2" s="1"/>
  <c r="R86" i="2"/>
  <c r="R85" i="2"/>
  <c r="R84" i="2" s="1"/>
  <c r="R83" i="2" s="1"/>
  <c r="P86" i="2"/>
  <c r="P85" i="2"/>
  <c r="P84" i="2" s="1"/>
  <c r="P83" i="2" s="1"/>
  <c r="AU52" i="1" s="1"/>
  <c r="AU51" i="1" s="1"/>
  <c r="BK86" i="2"/>
  <c r="BK85" i="2" s="1"/>
  <c r="J86" i="2"/>
  <c r="BE86" i="2" s="1"/>
  <c r="J79" i="2"/>
  <c r="F79" i="2"/>
  <c r="F77" i="2"/>
  <c r="E75" i="2"/>
  <c r="J51" i="2"/>
  <c r="F51" i="2"/>
  <c r="F49" i="2"/>
  <c r="E47" i="2"/>
  <c r="J18" i="2"/>
  <c r="E18" i="2"/>
  <c r="F80" i="2" s="1"/>
  <c r="F52" i="2"/>
  <c r="J17" i="2"/>
  <c r="J12" i="2"/>
  <c r="J77" i="2" s="1"/>
  <c r="J49" i="2"/>
  <c r="E7" i="2"/>
  <c r="E73" i="2"/>
  <c r="E45" i="2"/>
  <c r="AS51" i="1"/>
  <c r="L47" i="1"/>
  <c r="AM46" i="1"/>
  <c r="L46" i="1"/>
  <c r="AM44" i="1"/>
  <c r="L44" i="1"/>
  <c r="L42" i="1"/>
  <c r="L41" i="1"/>
  <c r="J85" i="2" l="1"/>
  <c r="J58" i="2" s="1"/>
  <c r="BK84" i="2"/>
  <c r="W28" i="1"/>
  <c r="AX51" i="1"/>
  <c r="AY51" i="1"/>
  <c r="W29" i="1"/>
  <c r="J83" i="3"/>
  <c r="J59" i="3" s="1"/>
  <c r="BK80" i="3"/>
  <c r="J30" i="2"/>
  <c r="AV52" i="1" s="1"/>
  <c r="AT52" i="1" s="1"/>
  <c r="F30" i="2"/>
  <c r="AZ52" i="1" s="1"/>
  <c r="F31" i="2"/>
  <c r="BA52" i="1" s="1"/>
  <c r="BA51" i="1" s="1"/>
  <c r="F30" i="3"/>
  <c r="AZ53" i="1" s="1"/>
  <c r="AZ51" i="1" l="1"/>
  <c r="BK79" i="3"/>
  <c r="J79" i="3" s="1"/>
  <c r="J80" i="3"/>
  <c r="J57" i="3" s="1"/>
  <c r="J84" i="2"/>
  <c r="J57" i="2" s="1"/>
  <c r="BK83" i="2"/>
  <c r="J83" i="2" s="1"/>
  <c r="AW51" i="1"/>
  <c r="AK27" i="1" s="1"/>
  <c r="W27" i="1"/>
  <c r="J27" i="2" l="1"/>
  <c r="J56" i="2"/>
  <c r="J56" i="3"/>
  <c r="J27" i="3"/>
  <c r="AV51" i="1"/>
  <c r="W26" i="1"/>
  <c r="AK26" i="1" l="1"/>
  <c r="AT51" i="1"/>
  <c r="AG53" i="1"/>
  <c r="AN53" i="1" s="1"/>
  <c r="J36" i="3"/>
  <c r="J36" i="2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<sst xmlns="http://schemas.openxmlformats.org/spreadsheetml/2006/main" count="2236" uniqueCount="588">
  <si>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</si>
  <si>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</si>
  <si>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</si>
  <si>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</si>
  <si>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</si>
  <si>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</si>
  <si>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</si>
  <si>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{aed594a5-b739-478f-91b2-be6f741a485e}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</si>
  <si>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</si>
  <si>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</si>
  <si>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</si>
  <si>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</si>
  <si>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</si>
  <si>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</si>
  <si>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</si>
  <si>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</si>
  <si>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</si>
  <si>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001726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</si>
  <si>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</si>
  <si>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</si>
  <si>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Splašková kanalizace a ČOV pro OÚ, prodejnu a kabiny TJ Dolní Brusnice</t>
  </si>
  <si>
    <t>KSO:</t>
  </si>
  <si>
    <t>CC-CZ:</t>
  </si>
  <si>
    <t>Místo:</t>
  </si>
  <si>
    <t>Dolní Brusnice</t>
  </si>
  <si>
    <t>Datum:</t>
  </si>
  <si>
    <t>26. 7. 2018</t>
  </si>
  <si>
    <t>Zadavatel:</t>
  </si>
  <si>
    <t>IČ:</t>
  </si>
  <si>
    <t>Obec Dolní Brusnice</t>
  </si>
  <si>
    <t>DIČ:</t>
  </si>
  <si>
    <t>Uchazeč:</t>
  </si>
  <si>
    <t>Vyplň údaj</t>
  </si>
  <si>
    <t>Projektant:</t>
  </si>
  <si>
    <t>Ing. Blanka Matějková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</si>
  <si>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</si>
  <si>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</si>
  <si>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</si>
  <si>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</si>
  <si>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</si>
  <si>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</si>
  <si>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</si>
  <si>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</si>
  <si>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</si>
  <si>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</si>
  <si>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</si>
  <si>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</si>
  <si>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</si>
  <si>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</si>
  <si>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</si>
  <si>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</si>
  <si>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</si>
  <si>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</si>
  <si>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</si>
  <si>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</si>
  <si>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</si>
  <si>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</si>
  <si>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</si>
  <si>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</si>
  <si>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</si>
  <si>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</si>
  <si>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</si>
  <si>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</si>
  <si>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</si>
  <si>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</si>
  <si>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</si>
  <si>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</si>
  <si>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</si>
  <si>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</si>
  <si>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</si>
  <si>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</si>
  <si>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</si>
  <si>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</si>
  <si>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</si>
  <si>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</si>
  <si>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</si>
  <si>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</si>
  <si>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Soupis prací</t>
  </si>
  <si>
    <t>STA</t>
  </si>
  <si>
    <t>1</t>
  </si>
  <si>
    <t>{b0ce45a7-c190-44ef-9249-52679f7ce8c4}</t>
  </si>
  <si>
    <t>2</t>
  </si>
  <si>
    <t>000</t>
  </si>
  <si>
    <t>Vedlejší a ostatní náklady</t>
  </si>
  <si>
    <t>VON</t>
  </si>
  <si>
    <t>{74448d54-ddb8-4b9d-94eb-3dafbdc18fbe}</t>
  </si>
  <si>
    <t>1) Krycí list soupisu</t>
  </si>
  <si>
    <t>2) Rekapitulace</t>
  </si>
  <si>
    <t>3) Soupis prací</t>
  </si>
  <si>
    <t>Zpět na list:</t>
  </si>
  <si>
    <t>Rekapitulace stavby</t>
  </si>
  <si>
    <t>rýha1</t>
  </si>
  <si>
    <t>51,84</t>
  </si>
  <si>
    <t>rýha2</t>
  </si>
  <si>
    <t>32,24</t>
  </si>
  <si>
    <t>KRYCÍ LIST SOUPISU</t>
  </si>
  <si>
    <t>lože</t>
  </si>
  <si>
    <t>36,223</t>
  </si>
  <si>
    <t>rýha</t>
  </si>
  <si>
    <t>93,248</t>
  </si>
  <si>
    <t>3</t>
  </si>
  <si>
    <t>šachty</t>
  </si>
  <si>
    <t>30,546</t>
  </si>
  <si>
    <t>zásyp</t>
  </si>
  <si>
    <t>74,121</t>
  </si>
  <si>
    <t>Objekt:</t>
  </si>
  <si>
    <t>odvoz</t>
  </si>
  <si>
    <t>61,911</t>
  </si>
  <si>
    <t>001 - Soupis prací</t>
  </si>
  <si>
    <t>tráva</t>
  </si>
  <si>
    <t>71</t>
  </si>
  <si>
    <t>beton</t>
  </si>
  <si>
    <t>0,844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</si>
  <si>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</si>
  <si>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</si>
  <si>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</si>
  <si>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</si>
  <si>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</si>
  <si>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</si>
  <si>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</si>
  <si>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</si>
  <si>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</si>
  <si>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</si>
  <si>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</si>
  <si>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</si>
  <si>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</si>
  <si>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</si>
  <si>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</si>
  <si>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</si>
  <si>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</si>
  <si>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</si>
  <si>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</si>
  <si>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</si>
  <si>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</si>
  <si>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</si>
  <si>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</si>
  <si>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</si>
  <si>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</si>
  <si>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</si>
  <si>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</si>
  <si>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</si>
  <si>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</si>
  <si>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</si>
  <si>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</si>
  <si>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119001412</t>
  </si>
  <si>
    <t>Dočasné zajištění potrubí betonového, ŽB nebo kameninového DN do 500</t>
  </si>
  <si>
    <t>m</t>
  </si>
  <si>
    <t>CS ÚRS 2018 01</t>
  </si>
  <si>
    <t>4</t>
  </si>
  <si>
    <t>-1578936287</t>
  </si>
  <si>
    <t>119001421</t>
  </si>
  <si>
    <t>Dočasné zajištění kabelů a kabelových tratí ze 3 volně ložených kabelů</t>
  </si>
  <si>
    <t>749436261</t>
  </si>
  <si>
    <t>121101101</t>
  </si>
  <si>
    <t>Sejmutí ornice s přemístěním na vzdálenost do 50 m</t>
  </si>
  <si>
    <t>m3</t>
  </si>
  <si>
    <t>-1869541153</t>
  </si>
  <si>
    <t>VV</t>
  </si>
  <si>
    <t>71*1*0,2</t>
  </si>
  <si>
    <t>130001101</t>
  </si>
  <si>
    <t>Příplatek za ztížení vykopávky v blízkosti podzemního vedení</t>
  </si>
  <si>
    <t>1050793080</t>
  </si>
  <si>
    <t>20,8</t>
  </si>
  <si>
    <t>5</t>
  </si>
  <si>
    <t>132201201</t>
  </si>
  <si>
    <t>Hloubení rýh š do 2000 mm v hornině tř. 3 objemu do 100 m3</t>
  </si>
  <si>
    <t>-392691933</t>
  </si>
  <si>
    <t>"DN 250"  15*0,8*1,2</t>
  </si>
  <si>
    <t>"DN 150"  (67-20-11)*0,8*1,3</t>
  </si>
  <si>
    <t>Součet</t>
  </si>
  <si>
    <t>6</t>
  </si>
  <si>
    <t>132201209</t>
  </si>
  <si>
    <t>Příplatek za lepivost k hloubení rýh š do 2000 mm v hornině tř. 3</t>
  </si>
  <si>
    <t>-815493090</t>
  </si>
  <si>
    <t>rýha1+rýha2</t>
  </si>
  <si>
    <t>7</t>
  </si>
  <si>
    <t>132212201</t>
  </si>
  <si>
    <t>Hloubení rýh š přes 600 do 2000 mm ručním nebo pneum nářadím v soudržných horninách tř. 3</t>
  </si>
  <si>
    <t>-1956988362</t>
  </si>
  <si>
    <t>"v blízkosti kabelu spojů a dešťové kanalizace"</t>
  </si>
  <si>
    <t>"DN 150"  20*0,8*1,3</t>
  </si>
  <si>
    <t>"v antukovém hřišti"</t>
  </si>
  <si>
    <t>"DN 150"  11*0,8*1,3</t>
  </si>
  <si>
    <t>8</t>
  </si>
  <si>
    <t>133201101</t>
  </si>
  <si>
    <t>Hloubení šachet v hornině tř. 3 objemu do 100 m3</t>
  </si>
  <si>
    <t>1313829439</t>
  </si>
  <si>
    <t>"DN 400"  1*1*(1+1,4+1,6+1,2)</t>
  </si>
  <si>
    <t>"DN 600"  1,4*1,4*(1,2+1,4)</t>
  </si>
  <si>
    <t>"pro ČOV"</t>
  </si>
  <si>
    <t>3*3*2,25</t>
  </si>
  <si>
    <t>9</t>
  </si>
  <si>
    <t>133201109</t>
  </si>
  <si>
    <t>Příplatek za lepivost u hloubení šachet v hornině tř. 3</t>
  </si>
  <si>
    <t>-1576559278</t>
  </si>
  <si>
    <t>10</t>
  </si>
  <si>
    <t>162701105</t>
  </si>
  <si>
    <t>Vodorovné přemístění do 10000 m výkopku/sypaniny z horniny tř. 1 až 4</t>
  </si>
  <si>
    <t>1231974727</t>
  </si>
  <si>
    <t>rýha+šachty</t>
  </si>
  <si>
    <t>-(zásyp-(20,25-7,168-0,844))</t>
  </si>
  <si>
    <t>11</t>
  </si>
  <si>
    <t>162701109</t>
  </si>
  <si>
    <t>Příplatek k vodorovnému přemístění výkopku/sypaniny z horniny tř. 1 až 4 ZKD 1000 m přes 10000 m</t>
  </si>
  <si>
    <t>29789715</t>
  </si>
  <si>
    <t>"skldáka 35 km"</t>
  </si>
  <si>
    <t>odvoz*25</t>
  </si>
  <si>
    <t>12</t>
  </si>
  <si>
    <t>171201201</t>
  </si>
  <si>
    <t>Uložení sypaniny na skládky</t>
  </si>
  <si>
    <t>-1651610183</t>
  </si>
  <si>
    <t>13</t>
  </si>
  <si>
    <t>171201211</t>
  </si>
  <si>
    <t>Poplatek za uložení stavebního odpadu - zeminy a kameniva na skládce</t>
  </si>
  <si>
    <t>t</t>
  </si>
  <si>
    <t>1931181639</t>
  </si>
  <si>
    <t>odvoz*1,8</t>
  </si>
  <si>
    <t>14</t>
  </si>
  <si>
    <t>174101101</t>
  </si>
  <si>
    <t>Zásyp jam, šachet rýh nebo kolem objektů sypaninou se zhutněním</t>
  </si>
  <si>
    <t>1397309601</t>
  </si>
  <si>
    <t>rýha1+rýha2-lože</t>
  </si>
  <si>
    <t>-pi*(0,2)^2*(1+1,1+1,5+1,1)</t>
  </si>
  <si>
    <t>-pi*(0,3)^2*(1,1+1,3)</t>
  </si>
  <si>
    <t>-pi*(0,975)^2*2,4</t>
  </si>
  <si>
    <t>-beton</t>
  </si>
  <si>
    <t>"stávající jímky - předpoklad"</t>
  </si>
  <si>
    <t>M</t>
  </si>
  <si>
    <t>583313401</t>
  </si>
  <si>
    <t xml:space="preserve">kamenivo těžené drobné </t>
  </si>
  <si>
    <t>-785898217</t>
  </si>
  <si>
    <t>"zásyp ČOV"</t>
  </si>
  <si>
    <t>(20,25-7,168-0,844)*2</t>
  </si>
  <si>
    <t>16</t>
  </si>
  <si>
    <t>181111111</t>
  </si>
  <si>
    <t>Plošná úprava terénu do 500 m2 zemina tř 1 až 4 nerovnosti do 100 mm v rovinně a svahu do 1:5</t>
  </si>
  <si>
    <t>m2</t>
  </si>
  <si>
    <t>-2076335723</t>
  </si>
  <si>
    <t>17</t>
  </si>
  <si>
    <t>181301103</t>
  </si>
  <si>
    <t>Rozprostření ornice tl vrstvy do 200 mm pl do 500 m2 v rovině nebo ve svahu do 1:5</t>
  </si>
  <si>
    <t>-1786506690</t>
  </si>
  <si>
    <t>71*1</t>
  </si>
  <si>
    <t>18</t>
  </si>
  <si>
    <t>181411121</t>
  </si>
  <si>
    <t>Založení lučního trávníku výsevem plochy do 1000 m2 v rovině a ve svahu do 1:5</t>
  </si>
  <si>
    <t>-1177262786</t>
  </si>
  <si>
    <t>19</t>
  </si>
  <si>
    <t>00572100</t>
  </si>
  <si>
    <t>osivo jetelotráva intenzivní víceletá</t>
  </si>
  <si>
    <t>kg</t>
  </si>
  <si>
    <t>-507419325</t>
  </si>
  <si>
    <t>tráva*0,015</t>
  </si>
  <si>
    <t>Vodorovné konstrukce</t>
  </si>
  <si>
    <t>20</t>
  </si>
  <si>
    <t>451573111</t>
  </si>
  <si>
    <t>Lože pod potrubí otevřený výkop ze štěrkopísku</t>
  </si>
  <si>
    <t>-639560201</t>
  </si>
  <si>
    <t>"DN 250"  15*(0,8*0,65-pi*(0,125)^2)</t>
  </si>
  <si>
    <t>"DN 150"  67*(0,8*0,55-pi*(0,08)^2)</t>
  </si>
  <si>
    <t>"pod šachty"</t>
  </si>
  <si>
    <t>4*1,2*1,2*0,1</t>
  </si>
  <si>
    <t>2*1,5*1,5*0,1</t>
  </si>
  <si>
    <t>452311151</t>
  </si>
  <si>
    <t>Podkladní desky z betonu prostého tř. C 20/25 otevřený výkop</t>
  </si>
  <si>
    <t>2111589510</t>
  </si>
  <si>
    <t>"pod ČOV"</t>
  </si>
  <si>
    <t>2,25*2,5*0,15</t>
  </si>
  <si>
    <t>22</t>
  </si>
  <si>
    <t>452351101</t>
  </si>
  <si>
    <t>Bednění podkladních desek nebo bloků nebo sedlového lože otevřený výkop</t>
  </si>
  <si>
    <t>1254806160</t>
  </si>
  <si>
    <t>(2,25+2,25)*2*0,15</t>
  </si>
  <si>
    <t>23</t>
  </si>
  <si>
    <t>452368211</t>
  </si>
  <si>
    <t>Výztuž podkladních desek nebo bloků nebo pražců otevřený výkop ze svařovaných sítí Kari</t>
  </si>
  <si>
    <t>1142358792</t>
  </si>
  <si>
    <t>2,25*2,25*0,0044*1,15</t>
  </si>
  <si>
    <t>Komunikace pozemní</t>
  </si>
  <si>
    <t>24</t>
  </si>
  <si>
    <t>589116114R</t>
  </si>
  <si>
    <t>Rozebrání plochy antukového hřiště a zpětné uvedení do původního stavu vč. případného doplnění antuky</t>
  </si>
  <si>
    <t>-754556647</t>
  </si>
  <si>
    <t>P</t>
  </si>
  <si>
    <t>Poznámka k položce:
cena zahrnuje kompletní provedení dle popisu V PD</t>
  </si>
  <si>
    <t>11*1</t>
  </si>
  <si>
    <t>Trubní vedení</t>
  </si>
  <si>
    <t>25</t>
  </si>
  <si>
    <t>871313121</t>
  </si>
  <si>
    <t>Montáž kanalizačního potrubí z PVC těsněné gumovým kroužkem otevřený výkop sklon do 20 % DN 160</t>
  </si>
  <si>
    <t>198931755</t>
  </si>
  <si>
    <t>"přípojka"  67</t>
  </si>
  <si>
    <t>"propojení z objektu do Š5"  2,5</t>
  </si>
  <si>
    <t>26</t>
  </si>
  <si>
    <t>286111311</t>
  </si>
  <si>
    <t>trubka kanalizační PVC - U  160x4 SN 4</t>
  </si>
  <si>
    <t>1006327330</t>
  </si>
  <si>
    <t>69,5*1,05</t>
  </si>
  <si>
    <t>27</t>
  </si>
  <si>
    <t>871363121</t>
  </si>
  <si>
    <t>Montáž kanalizačního potrubí z PVC těsněné gumovým kroužkem otevřený výkop sklon do 20 % DN 250</t>
  </si>
  <si>
    <t>-1261600931</t>
  </si>
  <si>
    <t>28</t>
  </si>
  <si>
    <t>286111081</t>
  </si>
  <si>
    <t>trubka kanalizační PVC-U  250x6,1 SN 4</t>
  </si>
  <si>
    <t>-969823188</t>
  </si>
  <si>
    <t>15*1,05</t>
  </si>
  <si>
    <t>29</t>
  </si>
  <si>
    <t>721290113</t>
  </si>
  <si>
    <t>Zkouška těsnosti potrubí kanalizace vodou do DN 300</t>
  </si>
  <si>
    <t>1878309522</t>
  </si>
  <si>
    <t>15+67+2,5</t>
  </si>
  <si>
    <t>30</t>
  </si>
  <si>
    <t>894812003</t>
  </si>
  <si>
    <t>Revizní a čistící šachta z PP šachtové dno DN 400/150 pravý a levý přítok</t>
  </si>
  <si>
    <t>kus</t>
  </si>
  <si>
    <t>-263929697</t>
  </si>
  <si>
    <t>31</t>
  </si>
  <si>
    <t>894812006R</t>
  </si>
  <si>
    <t>Revizní a čistící šachta z PP šachtové dno DN 400/250 přímý tok</t>
  </si>
  <si>
    <t>1951978150</t>
  </si>
  <si>
    <t>32</t>
  </si>
  <si>
    <t>894812008R</t>
  </si>
  <si>
    <t>Revizní a čistící šachta z PP šachtové dno DN 400/250 pravý a levý přítok</t>
  </si>
  <si>
    <t>-1919172525</t>
  </si>
  <si>
    <t>33</t>
  </si>
  <si>
    <t>894812031</t>
  </si>
  <si>
    <t>Revizní a čistící šachta z PP DN 400 šachtová roura korugovaná bez hrdla světlé hloubky 1000 mm</t>
  </si>
  <si>
    <t>-594001973</t>
  </si>
  <si>
    <t>34</t>
  </si>
  <si>
    <t>894812041</t>
  </si>
  <si>
    <t>Příplatek k rourám revizní a čistící šachty z PP DN 400 za uříznutí šachtové roury</t>
  </si>
  <si>
    <t>-1564869135</t>
  </si>
  <si>
    <t>35</t>
  </si>
  <si>
    <t>894812063</t>
  </si>
  <si>
    <t>Revizní a čistící šachta z PP DN 400 poklop litinový plný do teleskopické trubky pro zatížení 40 t</t>
  </si>
  <si>
    <t>1812209118</t>
  </si>
  <si>
    <t>36</t>
  </si>
  <si>
    <t>894812312</t>
  </si>
  <si>
    <t>Revizní a čistící šachta z PP typ DN 600/160 šachtové dno průtočné 30°, 60°, 90°</t>
  </si>
  <si>
    <t>1460976280</t>
  </si>
  <si>
    <t>37</t>
  </si>
  <si>
    <t>894812331</t>
  </si>
  <si>
    <t>Revizní a čistící šachta z PP DN 600 šachtová roura korugovaná světlé hloubky 1000 mm</t>
  </si>
  <si>
    <t>942809833</t>
  </si>
  <si>
    <t>38</t>
  </si>
  <si>
    <t>894812339</t>
  </si>
  <si>
    <t>Příplatek k rourám revizní a čistící šachty z PP DN 600 za uříznutí šachtové roury</t>
  </si>
  <si>
    <t>-767758036</t>
  </si>
  <si>
    <t>39</t>
  </si>
  <si>
    <t>894812377</t>
  </si>
  <si>
    <t>Revizní a čistící šachta z PP DN 600 poklop litinový do 40 t s teleskopickým adaptérem</t>
  </si>
  <si>
    <t>1451385851</t>
  </si>
  <si>
    <t>40</t>
  </si>
  <si>
    <t>899001</t>
  </si>
  <si>
    <t>Přepojení odpadního potrubí z kabin TJ</t>
  </si>
  <si>
    <t>kpl</t>
  </si>
  <si>
    <t>-2064689812</t>
  </si>
  <si>
    <t xml:space="preserve">Poznámka k položce:
cena zahrnuje kompletní provedení vč. dodávky potřebného materiálu
</t>
  </si>
  <si>
    <t>41</t>
  </si>
  <si>
    <t>899002</t>
  </si>
  <si>
    <t>Přepojení odpadního potrubí z prodejny</t>
  </si>
  <si>
    <t>1636869646</t>
  </si>
  <si>
    <t>42</t>
  </si>
  <si>
    <t>899003</t>
  </si>
  <si>
    <t>Kompl. dod. + mtž. ČOV</t>
  </si>
  <si>
    <t>soub</t>
  </si>
  <si>
    <t>1518196118</t>
  </si>
  <si>
    <t xml:space="preserve">Poznámka k položce:
cena zahrnuje kompletní provedení dle popisu v PD:
-dodávka ČOV - nádrž vč. technologie
-doprava
-montáž
-uvedení do provozu
</t>
  </si>
  <si>
    <t>998</t>
  </si>
  <si>
    <t>Přesun hmot</t>
  </si>
  <si>
    <t>43</t>
  </si>
  <si>
    <t>998276101</t>
  </si>
  <si>
    <t>Přesun hmot pro trubní vedení z trub z plastických hmot otevřený výkop</t>
  </si>
  <si>
    <t>1381125602</t>
  </si>
  <si>
    <t>OST</t>
  </si>
  <si>
    <t>Ostatní</t>
  </si>
  <si>
    <t>44</t>
  </si>
  <si>
    <t>Likvidace stávajících jímek - vyvezení a rozbourání</t>
  </si>
  <si>
    <t>262144</t>
  </si>
  <si>
    <t>-578433965</t>
  </si>
  <si>
    <t>45</t>
  </si>
  <si>
    <t>002</t>
  </si>
  <si>
    <t>Kontrola telekomunikačního vedení po provedení kanalizace</t>
  </si>
  <si>
    <t>227762477</t>
  </si>
  <si>
    <t>46</t>
  </si>
  <si>
    <t>003</t>
  </si>
  <si>
    <t>Likvidace stávajícího septiku - vyvezení a rozbourání</t>
  </si>
  <si>
    <t>1767255243</t>
  </si>
  <si>
    <t>47</t>
  </si>
  <si>
    <t>004</t>
  </si>
  <si>
    <t>Úprava rozvaděče a napojení ČOV na elektroinstalaci</t>
  </si>
  <si>
    <t>-1207566376</t>
  </si>
  <si>
    <t>Poznámka k položce:
cena zahrnuje kompletní provedení vč. dodávky potřebného materiálu</t>
  </si>
  <si>
    <t>000 -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</si>
  <si>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</si>
  <si>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</si>
  <si>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</si>
  <si>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</si>
  <si>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</si>
  <si>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</si>
  <si>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</si>
  <si>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</si>
  <si>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</si>
  <si>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</si>
  <si>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-1966504319</t>
  </si>
  <si>
    <t>VRN3</t>
  </si>
  <si>
    <t>Zařízení staveniště</t>
  </si>
  <si>
    <t>030001000</t>
  </si>
  <si>
    <t>1924812203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</si>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</sst>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2" t="s">
        <v>8</v>
      </c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9" t="s">
        <v>17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8"/>
      <c r="AQ5" s="30"/>
      <c r="BE5" s="307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11" t="s">
        <v>20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8"/>
      <c r="AQ6" s="30"/>
      <c r="BE6" s="308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08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08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8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08"/>
      <c r="BS10" s="23" t="s">
        <v>9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08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8"/>
      <c r="BS12" s="23" t="s">
        <v>9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08"/>
      <c r="BS13" s="23" t="s">
        <v>9</v>
      </c>
    </row>
    <row r="14" spans="1:74">
      <c r="B14" s="27"/>
      <c r="C14" s="28"/>
      <c r="D14" s="28"/>
      <c r="E14" s="312" t="s">
        <v>32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08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8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308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5</v>
      </c>
      <c r="AO17" s="28"/>
      <c r="AP17" s="28"/>
      <c r="AQ17" s="30"/>
      <c r="BE17" s="308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8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8"/>
      <c r="BS19" s="23" t="s">
        <v>9</v>
      </c>
    </row>
    <row r="20" spans="2:71" ht="16.5" customHeight="1">
      <c r="B20" s="27"/>
      <c r="C20" s="28"/>
      <c r="D20" s="28"/>
      <c r="E20" s="314" t="s">
        <v>5</v>
      </c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28"/>
      <c r="AP20" s="28"/>
      <c r="AQ20" s="30"/>
      <c r="BE20" s="308"/>
      <c r="BS20" s="23" t="s">
        <v>35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8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8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5">
        <f>ROUND(AG51,2)</f>
        <v>0</v>
      </c>
      <c r="AL23" s="316"/>
      <c r="AM23" s="316"/>
      <c r="AN23" s="316"/>
      <c r="AO23" s="316"/>
      <c r="AP23" s="41"/>
      <c r="AQ23" s="44"/>
      <c r="BE23" s="308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8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7" t="s">
        <v>38</v>
      </c>
      <c r="M25" s="317"/>
      <c r="N25" s="317"/>
      <c r="O25" s="317"/>
      <c r="P25" s="41"/>
      <c r="Q25" s="41"/>
      <c r="R25" s="41"/>
      <c r="S25" s="41"/>
      <c r="T25" s="41"/>
      <c r="U25" s="41"/>
      <c r="V25" s="41"/>
      <c r="W25" s="317" t="s">
        <v>39</v>
      </c>
      <c r="X25" s="317"/>
      <c r="Y25" s="317"/>
      <c r="Z25" s="317"/>
      <c r="AA25" s="317"/>
      <c r="AB25" s="317"/>
      <c r="AC25" s="317"/>
      <c r="AD25" s="317"/>
      <c r="AE25" s="317"/>
      <c r="AF25" s="41"/>
      <c r="AG25" s="41"/>
      <c r="AH25" s="41"/>
      <c r="AI25" s="41"/>
      <c r="AJ25" s="41"/>
      <c r="AK25" s="317" t="s">
        <v>40</v>
      </c>
      <c r="AL25" s="317"/>
      <c r="AM25" s="317"/>
      <c r="AN25" s="317"/>
      <c r="AO25" s="317"/>
      <c r="AP25" s="41"/>
      <c r="AQ25" s="44"/>
      <c r="BE25" s="308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18">
        <v>0.21</v>
      </c>
      <c r="M26" s="319"/>
      <c r="N26" s="319"/>
      <c r="O26" s="319"/>
      <c r="P26" s="47"/>
      <c r="Q26" s="47"/>
      <c r="R26" s="47"/>
      <c r="S26" s="47"/>
      <c r="T26" s="47"/>
      <c r="U26" s="47"/>
      <c r="V26" s="47"/>
      <c r="W26" s="320">
        <f>ROUND(AZ51,2)</f>
        <v>0</v>
      </c>
      <c r="X26" s="319"/>
      <c r="Y26" s="319"/>
      <c r="Z26" s="319"/>
      <c r="AA26" s="319"/>
      <c r="AB26" s="319"/>
      <c r="AC26" s="319"/>
      <c r="AD26" s="319"/>
      <c r="AE26" s="319"/>
      <c r="AF26" s="47"/>
      <c r="AG26" s="47"/>
      <c r="AH26" s="47"/>
      <c r="AI26" s="47"/>
      <c r="AJ26" s="47"/>
      <c r="AK26" s="320">
        <f>ROUND(AV51,2)</f>
        <v>0</v>
      </c>
      <c r="AL26" s="319"/>
      <c r="AM26" s="319"/>
      <c r="AN26" s="319"/>
      <c r="AO26" s="319"/>
      <c r="AP26" s="47"/>
      <c r="AQ26" s="49"/>
      <c r="BE26" s="308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18">
        <v>0.15</v>
      </c>
      <c r="M27" s="319"/>
      <c r="N27" s="319"/>
      <c r="O27" s="319"/>
      <c r="P27" s="47"/>
      <c r="Q27" s="47"/>
      <c r="R27" s="47"/>
      <c r="S27" s="47"/>
      <c r="T27" s="47"/>
      <c r="U27" s="47"/>
      <c r="V27" s="47"/>
      <c r="W27" s="320">
        <f>ROUND(BA51,2)</f>
        <v>0</v>
      </c>
      <c r="X27" s="319"/>
      <c r="Y27" s="319"/>
      <c r="Z27" s="319"/>
      <c r="AA27" s="319"/>
      <c r="AB27" s="319"/>
      <c r="AC27" s="319"/>
      <c r="AD27" s="319"/>
      <c r="AE27" s="319"/>
      <c r="AF27" s="47"/>
      <c r="AG27" s="47"/>
      <c r="AH27" s="47"/>
      <c r="AI27" s="47"/>
      <c r="AJ27" s="47"/>
      <c r="AK27" s="320">
        <f>ROUND(AW51,2)</f>
        <v>0</v>
      </c>
      <c r="AL27" s="319"/>
      <c r="AM27" s="319"/>
      <c r="AN27" s="319"/>
      <c r="AO27" s="319"/>
      <c r="AP27" s="47"/>
      <c r="AQ27" s="49"/>
      <c r="BE27" s="308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18">
        <v>0.21</v>
      </c>
      <c r="M28" s="319"/>
      <c r="N28" s="319"/>
      <c r="O28" s="319"/>
      <c r="P28" s="47"/>
      <c r="Q28" s="47"/>
      <c r="R28" s="47"/>
      <c r="S28" s="47"/>
      <c r="T28" s="47"/>
      <c r="U28" s="47"/>
      <c r="V28" s="47"/>
      <c r="W28" s="320">
        <f>ROUND(BB51,2)</f>
        <v>0</v>
      </c>
      <c r="X28" s="319"/>
      <c r="Y28" s="319"/>
      <c r="Z28" s="319"/>
      <c r="AA28" s="319"/>
      <c r="AB28" s="319"/>
      <c r="AC28" s="319"/>
      <c r="AD28" s="319"/>
      <c r="AE28" s="319"/>
      <c r="AF28" s="47"/>
      <c r="AG28" s="47"/>
      <c r="AH28" s="47"/>
      <c r="AI28" s="47"/>
      <c r="AJ28" s="47"/>
      <c r="AK28" s="320">
        <v>0</v>
      </c>
      <c r="AL28" s="319"/>
      <c r="AM28" s="319"/>
      <c r="AN28" s="319"/>
      <c r="AO28" s="319"/>
      <c r="AP28" s="47"/>
      <c r="AQ28" s="49"/>
      <c r="BE28" s="308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18">
        <v>0.15</v>
      </c>
      <c r="M29" s="319"/>
      <c r="N29" s="319"/>
      <c r="O29" s="319"/>
      <c r="P29" s="47"/>
      <c r="Q29" s="47"/>
      <c r="R29" s="47"/>
      <c r="S29" s="47"/>
      <c r="T29" s="47"/>
      <c r="U29" s="47"/>
      <c r="V29" s="47"/>
      <c r="W29" s="320">
        <f>ROUND(BC51,2)</f>
        <v>0</v>
      </c>
      <c r="X29" s="319"/>
      <c r="Y29" s="319"/>
      <c r="Z29" s="319"/>
      <c r="AA29" s="319"/>
      <c r="AB29" s="319"/>
      <c r="AC29" s="319"/>
      <c r="AD29" s="319"/>
      <c r="AE29" s="319"/>
      <c r="AF29" s="47"/>
      <c r="AG29" s="47"/>
      <c r="AH29" s="47"/>
      <c r="AI29" s="47"/>
      <c r="AJ29" s="47"/>
      <c r="AK29" s="320">
        <v>0</v>
      </c>
      <c r="AL29" s="319"/>
      <c r="AM29" s="319"/>
      <c r="AN29" s="319"/>
      <c r="AO29" s="319"/>
      <c r="AP29" s="47"/>
      <c r="AQ29" s="49"/>
      <c r="BE29" s="308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18">
        <v>0</v>
      </c>
      <c r="M30" s="319"/>
      <c r="N30" s="319"/>
      <c r="O30" s="319"/>
      <c r="P30" s="47"/>
      <c r="Q30" s="47"/>
      <c r="R30" s="47"/>
      <c r="S30" s="47"/>
      <c r="T30" s="47"/>
      <c r="U30" s="47"/>
      <c r="V30" s="47"/>
      <c r="W30" s="320">
        <f>ROUND(BD51,2)</f>
        <v>0</v>
      </c>
      <c r="X30" s="319"/>
      <c r="Y30" s="319"/>
      <c r="Z30" s="319"/>
      <c r="AA30" s="319"/>
      <c r="AB30" s="319"/>
      <c r="AC30" s="319"/>
      <c r="AD30" s="319"/>
      <c r="AE30" s="319"/>
      <c r="AF30" s="47"/>
      <c r="AG30" s="47"/>
      <c r="AH30" s="47"/>
      <c r="AI30" s="47"/>
      <c r="AJ30" s="47"/>
      <c r="AK30" s="320">
        <v>0</v>
      </c>
      <c r="AL30" s="319"/>
      <c r="AM30" s="319"/>
      <c r="AN30" s="319"/>
      <c r="AO30" s="319"/>
      <c r="AP30" s="47"/>
      <c r="AQ30" s="49"/>
      <c r="BE30" s="308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8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1" t="s">
        <v>49</v>
      </c>
      <c r="Y32" s="322"/>
      <c r="Z32" s="322"/>
      <c r="AA32" s="322"/>
      <c r="AB32" s="322"/>
      <c r="AC32" s="52"/>
      <c r="AD32" s="52"/>
      <c r="AE32" s="52"/>
      <c r="AF32" s="52"/>
      <c r="AG32" s="52"/>
      <c r="AH32" s="52"/>
      <c r="AI32" s="52"/>
      <c r="AJ32" s="52"/>
      <c r="AK32" s="323">
        <f>SUM(AK23:AK30)</f>
        <v>0</v>
      </c>
      <c r="AL32" s="322"/>
      <c r="AM32" s="322"/>
      <c r="AN32" s="322"/>
      <c r="AO32" s="324"/>
      <c r="AP32" s="50"/>
      <c r="AQ32" s="54"/>
      <c r="BE32" s="308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001726</v>
      </c>
      <c r="AR41" s="61"/>
    </row>
    <row r="42" spans="2:56" s="4" customFormat="1" ht="36.950000000000003" customHeight="1">
      <c r="B42" s="63"/>
      <c r="C42" s="64" t="s">
        <v>19</v>
      </c>
      <c r="L42" s="325" t="str">
        <f>K6</f>
        <v>Splašková kanalizace a ČOV pro OÚ, prodejnu a kabiny TJ Dolní Brusnice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23</v>
      </c>
      <c r="L44" s="65" t="str">
        <f>IF(K8="","",K8)</f>
        <v>Dolní Brusnice</v>
      </c>
      <c r="AI44" s="62" t="s">
        <v>25</v>
      </c>
      <c r="AM44" s="327" t="str">
        <f>IF(AN8= "","",AN8)</f>
        <v>26. 7. 2018</v>
      </c>
      <c r="AN44" s="327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27</v>
      </c>
      <c r="L46" s="3" t="str">
        <f>IF(E11= "","",E11)</f>
        <v>Obec Dolní Brusnice</v>
      </c>
      <c r="AI46" s="62" t="s">
        <v>33</v>
      </c>
      <c r="AM46" s="328" t="str">
        <f>IF(E17="","",E17)</f>
        <v>Ing. Blanka Matějková</v>
      </c>
      <c r="AN46" s="328"/>
      <c r="AO46" s="328"/>
      <c r="AP46" s="328"/>
      <c r="AR46" s="40"/>
      <c r="AS46" s="329" t="s">
        <v>51</v>
      </c>
      <c r="AT46" s="330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31</v>
      </c>
      <c r="L47" s="3" t="str">
        <f>IF(E14= "Vyplň údaj","",E14)</f>
        <v/>
      </c>
      <c r="AR47" s="40"/>
      <c r="AS47" s="331"/>
      <c r="AT47" s="332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1"/>
      <c r="AT48" s="332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3" t="s">
        <v>52</v>
      </c>
      <c r="D49" s="334"/>
      <c r="E49" s="334"/>
      <c r="F49" s="334"/>
      <c r="G49" s="334"/>
      <c r="H49" s="70"/>
      <c r="I49" s="335" t="s">
        <v>53</v>
      </c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4"/>
      <c r="V49" s="334"/>
      <c r="W49" s="334"/>
      <c r="X49" s="334"/>
      <c r="Y49" s="334"/>
      <c r="Z49" s="334"/>
      <c r="AA49" s="334"/>
      <c r="AB49" s="334"/>
      <c r="AC49" s="334"/>
      <c r="AD49" s="334"/>
      <c r="AE49" s="334"/>
      <c r="AF49" s="334"/>
      <c r="AG49" s="336" t="s">
        <v>54</v>
      </c>
      <c r="AH49" s="334"/>
      <c r="AI49" s="334"/>
      <c r="AJ49" s="334"/>
      <c r="AK49" s="334"/>
      <c r="AL49" s="334"/>
      <c r="AM49" s="334"/>
      <c r="AN49" s="335" t="s">
        <v>55</v>
      </c>
      <c r="AO49" s="334"/>
      <c r="AP49" s="334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40">
        <f>ROUND(SUM(AG52:AG53),2)</f>
        <v>0</v>
      </c>
      <c r="AH51" s="340"/>
      <c r="AI51" s="340"/>
      <c r="AJ51" s="340"/>
      <c r="AK51" s="340"/>
      <c r="AL51" s="340"/>
      <c r="AM51" s="340"/>
      <c r="AN51" s="341">
        <f>SUM(AG51,AT51)</f>
        <v>0</v>
      </c>
      <c r="AO51" s="341"/>
      <c r="AP51" s="341"/>
      <c r="AQ51" s="78" t="s">
        <v>5</v>
      </c>
      <c r="AR51" s="63"/>
      <c r="AS51" s="79">
        <f>ROUND(SUM(AS52:AS53),2)</f>
        <v>0</v>
      </c>
      <c r="AT51" s="80">
        <f>ROUND(SUM(AV51:AW51),2)</f>
        <v>0</v>
      </c>
      <c r="AU51" s="81">
        <f>ROUND(SUM(AU52:AU53),5)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ROUND(SUM(AZ52:AZ53),2)</f>
        <v>0</v>
      </c>
      <c r="BA51" s="80">
        <f>ROUND(SUM(BA52:BA53),2)</f>
        <v>0</v>
      </c>
      <c r="BB51" s="80">
        <f>ROUND(SUM(BB52:BB53),2)</f>
        <v>0</v>
      </c>
      <c r="BC51" s="80">
        <f>ROUND(SUM(BC52:BC53),2)</f>
        <v>0</v>
      </c>
      <c r="BD51" s="82">
        <f>ROUND(SUM(BD52:BD53),2)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39" t="s">
        <v>76</v>
      </c>
      <c r="E52" s="339"/>
      <c r="F52" s="339"/>
      <c r="G52" s="339"/>
      <c r="H52" s="339"/>
      <c r="I52" s="87"/>
      <c r="J52" s="339" t="s">
        <v>77</v>
      </c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37">
        <f>'001 - Soupis prací'!J27</f>
        <v>0</v>
      </c>
      <c r="AH52" s="338"/>
      <c r="AI52" s="338"/>
      <c r="AJ52" s="338"/>
      <c r="AK52" s="338"/>
      <c r="AL52" s="338"/>
      <c r="AM52" s="338"/>
      <c r="AN52" s="337">
        <f>SUM(AG52,AT52)</f>
        <v>0</v>
      </c>
      <c r="AO52" s="338"/>
      <c r="AP52" s="338"/>
      <c r="AQ52" s="88" t="s">
        <v>78</v>
      </c>
      <c r="AR52" s="85"/>
      <c r="AS52" s="89">
        <v>0</v>
      </c>
      <c r="AT52" s="90">
        <f>ROUND(SUM(AV52:AW52),2)</f>
        <v>0</v>
      </c>
      <c r="AU52" s="91">
        <f>'001 - Soupis prací'!P83</f>
        <v>0</v>
      </c>
      <c r="AV52" s="90">
        <f>'001 - Soupis prací'!J30</f>
        <v>0</v>
      </c>
      <c r="AW52" s="90">
        <f>'001 - Soupis prací'!J31</f>
        <v>0</v>
      </c>
      <c r="AX52" s="90">
        <f>'001 - Soupis prací'!J32</f>
        <v>0</v>
      </c>
      <c r="AY52" s="90">
        <f>'001 - Soupis prací'!J33</f>
        <v>0</v>
      </c>
      <c r="AZ52" s="90">
        <f>'001 - Soupis prací'!F30</f>
        <v>0</v>
      </c>
      <c r="BA52" s="90">
        <f>'001 - Soupis prací'!F31</f>
        <v>0</v>
      </c>
      <c r="BB52" s="90">
        <f>'001 - Soupis prací'!F32</f>
        <v>0</v>
      </c>
      <c r="BC52" s="90">
        <f>'001 - Soupis prací'!F33</f>
        <v>0</v>
      </c>
      <c r="BD52" s="92">
        <f>'001 - Soupis prací'!F34</f>
        <v>0</v>
      </c>
      <c r="BT52" s="93" t="s">
        <v>79</v>
      </c>
      <c r="BV52" s="93" t="s">
        <v>73</v>
      </c>
      <c r="BW52" s="93" t="s">
        <v>80</v>
      </c>
      <c r="BX52" s="93" t="s">
        <v>7</v>
      </c>
      <c r="CL52" s="93" t="s">
        <v>5</v>
      </c>
      <c r="CM52" s="93" t="s">
        <v>81</v>
      </c>
    </row>
    <row r="53" spans="1:91" s="5" customFormat="1" ht="16.5" customHeight="1">
      <c r="A53" s="84" t="s">
        <v>75</v>
      </c>
      <c r="B53" s="85"/>
      <c r="C53" s="86"/>
      <c r="D53" s="339" t="s">
        <v>82</v>
      </c>
      <c r="E53" s="339"/>
      <c r="F53" s="339"/>
      <c r="G53" s="339"/>
      <c r="H53" s="339"/>
      <c r="I53" s="87"/>
      <c r="J53" s="339" t="s">
        <v>83</v>
      </c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39"/>
      <c r="Z53" s="339"/>
      <c r="AA53" s="339"/>
      <c r="AB53" s="339"/>
      <c r="AC53" s="339"/>
      <c r="AD53" s="339"/>
      <c r="AE53" s="339"/>
      <c r="AF53" s="339"/>
      <c r="AG53" s="337">
        <f>'000 - Vedlejší a ostatní ...'!J27</f>
        <v>0</v>
      </c>
      <c r="AH53" s="338"/>
      <c r="AI53" s="338"/>
      <c r="AJ53" s="338"/>
      <c r="AK53" s="338"/>
      <c r="AL53" s="338"/>
      <c r="AM53" s="338"/>
      <c r="AN53" s="337">
        <f>SUM(AG53,AT53)</f>
        <v>0</v>
      </c>
      <c r="AO53" s="338"/>
      <c r="AP53" s="338"/>
      <c r="AQ53" s="88" t="s">
        <v>84</v>
      </c>
      <c r="AR53" s="85"/>
      <c r="AS53" s="94">
        <v>0</v>
      </c>
      <c r="AT53" s="95">
        <f>ROUND(SUM(AV53:AW53),2)</f>
        <v>0</v>
      </c>
      <c r="AU53" s="96">
        <f>'000 - Vedlejší a ostatní ...'!P79</f>
        <v>0</v>
      </c>
      <c r="AV53" s="95">
        <f>'000 - Vedlejší a ostatní ...'!J30</f>
        <v>0</v>
      </c>
      <c r="AW53" s="95">
        <f>'000 - Vedlejší a ostatní ...'!J31</f>
        <v>0</v>
      </c>
      <c r="AX53" s="95">
        <f>'000 - Vedlejší a ostatní ...'!J32</f>
        <v>0</v>
      </c>
      <c r="AY53" s="95">
        <f>'000 - Vedlejší a ostatní ...'!J33</f>
        <v>0</v>
      </c>
      <c r="AZ53" s="95">
        <f>'000 - Vedlejší a ostatní ...'!F30</f>
        <v>0</v>
      </c>
      <c r="BA53" s="95">
        <f>'000 - Vedlejší a ostatní ...'!F31</f>
        <v>0</v>
      </c>
      <c r="BB53" s="95">
        <f>'000 - Vedlejší a ostatní ...'!F32</f>
        <v>0</v>
      </c>
      <c r="BC53" s="95">
        <f>'000 - Vedlejší a ostatní ...'!F33</f>
        <v>0</v>
      </c>
      <c r="BD53" s="97">
        <f>'000 - Vedlejší a ostatní ...'!F34</f>
        <v>0</v>
      </c>
      <c r="BT53" s="93" t="s">
        <v>79</v>
      </c>
      <c r="BV53" s="93" t="s">
        <v>73</v>
      </c>
      <c r="BW53" s="93" t="s">
        <v>85</v>
      </c>
      <c r="BX53" s="93" t="s">
        <v>7</v>
      </c>
      <c r="CL53" s="93" t="s">
        <v>5</v>
      </c>
      <c r="CM53" s="93" t="s">
        <v>81</v>
      </c>
    </row>
    <row r="54" spans="1:91" s="1" customFormat="1" ht="30" customHeight="1">
      <c r="B54" s="40"/>
      <c r="AR54" s="4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40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1 - Soupis prací'!C2" display="/"/>
    <hyperlink ref="A53" location="'000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86</v>
      </c>
      <c r="G1" s="352" t="s">
        <v>87</v>
      </c>
      <c r="H1" s="352"/>
      <c r="I1" s="102"/>
      <c r="J1" s="101" t="s">
        <v>88</v>
      </c>
      <c r="K1" s="100" t="s">
        <v>89</v>
      </c>
      <c r="L1" s="101" t="s">
        <v>90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2" t="s">
        <v>8</v>
      </c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80</v>
      </c>
      <c r="AZ2" s="103" t="s">
        <v>91</v>
      </c>
      <c r="BA2" s="103" t="s">
        <v>5</v>
      </c>
      <c r="BB2" s="103" t="s">
        <v>5</v>
      </c>
      <c r="BC2" s="103" t="s">
        <v>92</v>
      </c>
      <c r="BD2" s="10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4"/>
      <c r="J3" s="25"/>
      <c r="K3" s="26"/>
      <c r="AT3" s="23" t="s">
        <v>81</v>
      </c>
      <c r="AZ3" s="103" t="s">
        <v>93</v>
      </c>
      <c r="BA3" s="103" t="s">
        <v>5</v>
      </c>
      <c r="BB3" s="103" t="s">
        <v>5</v>
      </c>
      <c r="BC3" s="103" t="s">
        <v>94</v>
      </c>
      <c r="BD3" s="103" t="s">
        <v>81</v>
      </c>
    </row>
    <row r="4" spans="1:70" ht="36.950000000000003" customHeight="1">
      <c r="B4" s="27"/>
      <c r="C4" s="28"/>
      <c r="D4" s="29" t="s">
        <v>95</v>
      </c>
      <c r="E4" s="28"/>
      <c r="F4" s="28"/>
      <c r="G4" s="28"/>
      <c r="H4" s="28"/>
      <c r="I4" s="105"/>
      <c r="J4" s="28"/>
      <c r="K4" s="30"/>
      <c r="M4" s="31" t="s">
        <v>13</v>
      </c>
      <c r="AT4" s="23" t="s">
        <v>6</v>
      </c>
      <c r="AZ4" s="103" t="s">
        <v>96</v>
      </c>
      <c r="BA4" s="103" t="s">
        <v>5</v>
      </c>
      <c r="BB4" s="103" t="s">
        <v>5</v>
      </c>
      <c r="BC4" s="103" t="s">
        <v>97</v>
      </c>
      <c r="BD4" s="103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05"/>
      <c r="J5" s="28"/>
      <c r="K5" s="30"/>
      <c r="AZ5" s="103" t="s">
        <v>98</v>
      </c>
      <c r="BA5" s="103" t="s">
        <v>5</v>
      </c>
      <c r="BB5" s="103" t="s">
        <v>5</v>
      </c>
      <c r="BC5" s="103" t="s">
        <v>99</v>
      </c>
      <c r="BD5" s="103" t="s">
        <v>100</v>
      </c>
    </row>
    <row r="6" spans="1:70">
      <c r="B6" s="27"/>
      <c r="C6" s="28"/>
      <c r="D6" s="36" t="s">
        <v>19</v>
      </c>
      <c r="E6" s="28"/>
      <c r="F6" s="28"/>
      <c r="G6" s="28"/>
      <c r="H6" s="28"/>
      <c r="I6" s="105"/>
      <c r="J6" s="28"/>
      <c r="K6" s="30"/>
      <c r="AZ6" s="103" t="s">
        <v>101</v>
      </c>
      <c r="BA6" s="103" t="s">
        <v>5</v>
      </c>
      <c r="BB6" s="103" t="s">
        <v>5</v>
      </c>
      <c r="BC6" s="103" t="s">
        <v>102</v>
      </c>
      <c r="BD6" s="103" t="s">
        <v>81</v>
      </c>
    </row>
    <row r="7" spans="1:70" ht="16.5" customHeight="1">
      <c r="B7" s="27"/>
      <c r="C7" s="28"/>
      <c r="D7" s="28"/>
      <c r="E7" s="344" t="str">
        <f>'Rekapitulace stavby'!K6</f>
        <v>Splašková kanalizace a ČOV pro OÚ, prodejnu a kabiny TJ Dolní Brusnice</v>
      </c>
      <c r="F7" s="345"/>
      <c r="G7" s="345"/>
      <c r="H7" s="345"/>
      <c r="I7" s="105"/>
      <c r="J7" s="28"/>
      <c r="K7" s="30"/>
      <c r="AZ7" s="103" t="s">
        <v>103</v>
      </c>
      <c r="BA7" s="103" t="s">
        <v>5</v>
      </c>
      <c r="BB7" s="103" t="s">
        <v>5</v>
      </c>
      <c r="BC7" s="103" t="s">
        <v>104</v>
      </c>
      <c r="BD7" s="103" t="s">
        <v>81</v>
      </c>
    </row>
    <row r="8" spans="1:70" s="1" customFormat="1">
      <c r="B8" s="40"/>
      <c r="C8" s="41"/>
      <c r="D8" s="36" t="s">
        <v>105</v>
      </c>
      <c r="E8" s="41"/>
      <c r="F8" s="41"/>
      <c r="G8" s="41"/>
      <c r="H8" s="41"/>
      <c r="I8" s="106"/>
      <c r="J8" s="41"/>
      <c r="K8" s="44"/>
      <c r="AZ8" s="103" t="s">
        <v>106</v>
      </c>
      <c r="BA8" s="103" t="s">
        <v>5</v>
      </c>
      <c r="BB8" s="103" t="s">
        <v>5</v>
      </c>
      <c r="BC8" s="103" t="s">
        <v>107</v>
      </c>
      <c r="BD8" s="103" t="s">
        <v>81</v>
      </c>
    </row>
    <row r="9" spans="1:70" s="1" customFormat="1" ht="36.950000000000003" customHeight="1">
      <c r="B9" s="40"/>
      <c r="C9" s="41"/>
      <c r="D9" s="41"/>
      <c r="E9" s="346" t="s">
        <v>108</v>
      </c>
      <c r="F9" s="347"/>
      <c r="G9" s="347"/>
      <c r="H9" s="347"/>
      <c r="I9" s="106"/>
      <c r="J9" s="41"/>
      <c r="K9" s="44"/>
      <c r="AZ9" s="103" t="s">
        <v>109</v>
      </c>
      <c r="BA9" s="103" t="s">
        <v>5</v>
      </c>
      <c r="BB9" s="103" t="s">
        <v>5</v>
      </c>
      <c r="BC9" s="103" t="s">
        <v>110</v>
      </c>
      <c r="BD9" s="103" t="s">
        <v>81</v>
      </c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6"/>
      <c r="J10" s="41"/>
      <c r="K10" s="44"/>
      <c r="AZ10" s="103" t="s">
        <v>111</v>
      </c>
      <c r="BA10" s="103" t="s">
        <v>5</v>
      </c>
      <c r="BB10" s="103" t="s">
        <v>5</v>
      </c>
      <c r="BC10" s="103" t="s">
        <v>112</v>
      </c>
      <c r="BD10" s="103" t="s">
        <v>81</v>
      </c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7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7" t="s">
        <v>25</v>
      </c>
      <c r="J12" s="108" t="str">
        <f>'Rekapitulace stavby'!AN8</f>
        <v>26. 7. 2018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6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7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07" t="s">
        <v>30</v>
      </c>
      <c r="J15" s="34" t="s">
        <v>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6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7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7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6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7" t="s">
        <v>28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7" t="s">
        <v>30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6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6"/>
      <c r="J23" s="41"/>
      <c r="K23" s="44"/>
    </row>
    <row r="24" spans="2:11" s="6" customFormat="1" ht="16.5" customHeight="1">
      <c r="B24" s="109"/>
      <c r="C24" s="110"/>
      <c r="D24" s="110"/>
      <c r="E24" s="314" t="s">
        <v>5</v>
      </c>
      <c r="F24" s="314"/>
      <c r="G24" s="314"/>
      <c r="H24" s="314"/>
      <c r="I24" s="111"/>
      <c r="J24" s="110"/>
      <c r="K24" s="112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6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3"/>
      <c r="J26" s="67"/>
      <c r="K26" s="114"/>
    </row>
    <row r="27" spans="2:11" s="1" customFormat="1" ht="25.35" customHeight="1">
      <c r="B27" s="40"/>
      <c r="C27" s="41"/>
      <c r="D27" s="115" t="s">
        <v>37</v>
      </c>
      <c r="E27" s="41"/>
      <c r="F27" s="41"/>
      <c r="G27" s="41"/>
      <c r="H27" s="41"/>
      <c r="I27" s="106"/>
      <c r="J27" s="116">
        <f>ROUND(J83,2)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3"/>
      <c r="J28" s="67"/>
      <c r="K28" s="114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7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8">
        <f>ROUND(SUM(BE83:BE202), 2)</f>
        <v>0</v>
      </c>
      <c r="G30" s="41"/>
      <c r="H30" s="41"/>
      <c r="I30" s="119">
        <v>0.21</v>
      </c>
      <c r="J30" s="118">
        <f>ROUND(ROUND((SUM(BE83:BE202)),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8">
        <f>ROUND(SUM(BF83:BF202), 2)</f>
        <v>0</v>
      </c>
      <c r="G31" s="41"/>
      <c r="H31" s="41"/>
      <c r="I31" s="119">
        <v>0.15</v>
      </c>
      <c r="J31" s="118">
        <f>ROUND(ROUND((SUM(BF83:BF202)),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8">
        <f>ROUND(SUM(BG83:BG202), 2)</f>
        <v>0</v>
      </c>
      <c r="G32" s="41"/>
      <c r="H32" s="41"/>
      <c r="I32" s="119">
        <v>0.21</v>
      </c>
      <c r="J32" s="118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8">
        <f>ROUND(SUM(BH83:BH202), 2)</f>
        <v>0</v>
      </c>
      <c r="G33" s="41"/>
      <c r="H33" s="41"/>
      <c r="I33" s="119">
        <v>0.15</v>
      </c>
      <c r="J33" s="118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8">
        <f>ROUND(SUM(BI83:BI202), 2)</f>
        <v>0</v>
      </c>
      <c r="G34" s="41"/>
      <c r="H34" s="41"/>
      <c r="I34" s="119">
        <v>0</v>
      </c>
      <c r="J34" s="118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6"/>
      <c r="J35" s="41"/>
      <c r="K35" s="44"/>
    </row>
    <row r="36" spans="2:11" s="1" customFormat="1" ht="25.35" customHeight="1">
      <c r="B36" s="40"/>
      <c r="C36" s="120"/>
      <c r="D36" s="121" t="s">
        <v>47</v>
      </c>
      <c r="E36" s="70"/>
      <c r="F36" s="70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7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8"/>
      <c r="J41" s="59"/>
      <c r="K41" s="129"/>
    </row>
    <row r="42" spans="2:11" s="1" customFormat="1" ht="36.950000000000003" customHeight="1">
      <c r="B42" s="40"/>
      <c r="C42" s="29" t="s">
        <v>113</v>
      </c>
      <c r="D42" s="41"/>
      <c r="E42" s="41"/>
      <c r="F42" s="41"/>
      <c r="G42" s="41"/>
      <c r="H42" s="41"/>
      <c r="I42" s="106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6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6"/>
      <c r="J44" s="41"/>
      <c r="K44" s="44"/>
    </row>
    <row r="45" spans="2:11" s="1" customFormat="1" ht="16.5" customHeight="1">
      <c r="B45" s="40"/>
      <c r="C45" s="41"/>
      <c r="D45" s="41"/>
      <c r="E45" s="344" t="str">
        <f>E7</f>
        <v>Splašková kanalizace a ČOV pro OÚ, prodejnu a kabiny TJ Dolní Brusnice</v>
      </c>
      <c r="F45" s="345"/>
      <c r="G45" s="345"/>
      <c r="H45" s="345"/>
      <c r="I45" s="106"/>
      <c r="J45" s="41"/>
      <c r="K45" s="44"/>
    </row>
    <row r="46" spans="2:11" s="1" customFormat="1" ht="14.45" customHeight="1">
      <c r="B46" s="40"/>
      <c r="C46" s="36" t="s">
        <v>105</v>
      </c>
      <c r="D46" s="41"/>
      <c r="E46" s="41"/>
      <c r="F46" s="41"/>
      <c r="G46" s="41"/>
      <c r="H46" s="41"/>
      <c r="I46" s="106"/>
      <c r="J46" s="41"/>
      <c r="K46" s="44"/>
    </row>
    <row r="47" spans="2:11" s="1" customFormat="1" ht="17.25" customHeight="1">
      <c r="B47" s="40"/>
      <c r="C47" s="41"/>
      <c r="D47" s="41"/>
      <c r="E47" s="346" t="str">
        <f>E9</f>
        <v>001 - Soupis prací</v>
      </c>
      <c r="F47" s="347"/>
      <c r="G47" s="347"/>
      <c r="H47" s="347"/>
      <c r="I47" s="106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6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Dolní Brusnice</v>
      </c>
      <c r="G49" s="41"/>
      <c r="H49" s="41"/>
      <c r="I49" s="107" t="s">
        <v>25</v>
      </c>
      <c r="J49" s="108" t="str">
        <f>IF(J12="","",J12)</f>
        <v>26. 7. 2018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6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Obec Dolní Brusnice</v>
      </c>
      <c r="G51" s="41"/>
      <c r="H51" s="41"/>
      <c r="I51" s="107" t="s">
        <v>33</v>
      </c>
      <c r="J51" s="314" t="str">
        <f>E21</f>
        <v>Ing. Blanka Matějková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6"/>
      <c r="J52" s="34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6"/>
      <c r="J53" s="41"/>
      <c r="K53" s="44"/>
    </row>
    <row r="54" spans="2:47" s="1" customFormat="1" ht="29.25" customHeight="1">
      <c r="B54" s="40"/>
      <c r="C54" s="130" t="s">
        <v>114</v>
      </c>
      <c r="D54" s="120"/>
      <c r="E54" s="120"/>
      <c r="F54" s="120"/>
      <c r="G54" s="120"/>
      <c r="H54" s="120"/>
      <c r="I54" s="131"/>
      <c r="J54" s="132" t="s">
        <v>115</v>
      </c>
      <c r="K54" s="133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6"/>
      <c r="J55" s="41"/>
      <c r="K55" s="44"/>
    </row>
    <row r="56" spans="2:47" s="1" customFormat="1" ht="29.25" customHeight="1">
      <c r="B56" s="40"/>
      <c r="C56" s="134" t="s">
        <v>116</v>
      </c>
      <c r="D56" s="41"/>
      <c r="E56" s="41"/>
      <c r="F56" s="41"/>
      <c r="G56" s="41"/>
      <c r="H56" s="41"/>
      <c r="I56" s="106"/>
      <c r="J56" s="116">
        <f>J83</f>
        <v>0</v>
      </c>
      <c r="K56" s="44"/>
      <c r="AU56" s="23" t="s">
        <v>117</v>
      </c>
    </row>
    <row r="57" spans="2:47" s="7" customFormat="1" ht="24.95" customHeight="1">
      <c r="B57" s="135"/>
      <c r="C57" s="136"/>
      <c r="D57" s="137" t="s">
        <v>118</v>
      </c>
      <c r="E57" s="138"/>
      <c r="F57" s="138"/>
      <c r="G57" s="138"/>
      <c r="H57" s="138"/>
      <c r="I57" s="139"/>
      <c r="J57" s="140">
        <f>J84</f>
        <v>0</v>
      </c>
      <c r="K57" s="141"/>
    </row>
    <row r="58" spans="2:47" s="8" customFormat="1" ht="19.899999999999999" customHeight="1">
      <c r="B58" s="142"/>
      <c r="C58" s="143"/>
      <c r="D58" s="144" t="s">
        <v>119</v>
      </c>
      <c r="E58" s="145"/>
      <c r="F58" s="145"/>
      <c r="G58" s="145"/>
      <c r="H58" s="145"/>
      <c r="I58" s="146"/>
      <c r="J58" s="147">
        <f>J85</f>
        <v>0</v>
      </c>
      <c r="K58" s="148"/>
    </row>
    <row r="59" spans="2:47" s="8" customFormat="1" ht="19.899999999999999" customHeight="1">
      <c r="B59" s="142"/>
      <c r="C59" s="143"/>
      <c r="D59" s="144" t="s">
        <v>120</v>
      </c>
      <c r="E59" s="145"/>
      <c r="F59" s="145"/>
      <c r="G59" s="145"/>
      <c r="H59" s="145"/>
      <c r="I59" s="146"/>
      <c r="J59" s="147">
        <f>J145</f>
        <v>0</v>
      </c>
      <c r="K59" s="148"/>
    </row>
    <row r="60" spans="2:47" s="8" customFormat="1" ht="19.899999999999999" customHeight="1">
      <c r="B60" s="142"/>
      <c r="C60" s="143"/>
      <c r="D60" s="144" t="s">
        <v>121</v>
      </c>
      <c r="E60" s="145"/>
      <c r="F60" s="145"/>
      <c r="G60" s="145"/>
      <c r="H60" s="145"/>
      <c r="I60" s="146"/>
      <c r="J60" s="147">
        <f>J163</f>
        <v>0</v>
      </c>
      <c r="K60" s="148"/>
    </row>
    <row r="61" spans="2:47" s="8" customFormat="1" ht="19.899999999999999" customHeight="1">
      <c r="B61" s="142"/>
      <c r="C61" s="143"/>
      <c r="D61" s="144" t="s">
        <v>122</v>
      </c>
      <c r="E61" s="145"/>
      <c r="F61" s="145"/>
      <c r="G61" s="145"/>
      <c r="H61" s="145"/>
      <c r="I61" s="146"/>
      <c r="J61" s="147">
        <f>J167</f>
        <v>0</v>
      </c>
      <c r="K61" s="148"/>
    </row>
    <row r="62" spans="2:47" s="8" customFormat="1" ht="19.899999999999999" customHeight="1">
      <c r="B62" s="142"/>
      <c r="C62" s="143"/>
      <c r="D62" s="144" t="s">
        <v>123</v>
      </c>
      <c r="E62" s="145"/>
      <c r="F62" s="145"/>
      <c r="G62" s="145"/>
      <c r="H62" s="145"/>
      <c r="I62" s="146"/>
      <c r="J62" s="147">
        <f>J195</f>
        <v>0</v>
      </c>
      <c r="K62" s="148"/>
    </row>
    <row r="63" spans="2:47" s="7" customFormat="1" ht="24.95" customHeight="1">
      <c r="B63" s="135"/>
      <c r="C63" s="136"/>
      <c r="D63" s="137" t="s">
        <v>124</v>
      </c>
      <c r="E63" s="138"/>
      <c r="F63" s="138"/>
      <c r="G63" s="138"/>
      <c r="H63" s="138"/>
      <c r="I63" s="139"/>
      <c r="J63" s="140">
        <f>J197</f>
        <v>0</v>
      </c>
      <c r="K63" s="141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06"/>
      <c r="J64" s="41"/>
      <c r="K64" s="44"/>
    </row>
    <row r="65" spans="2:12" s="1" customFormat="1" ht="6.95" customHeight="1">
      <c r="B65" s="55"/>
      <c r="C65" s="56"/>
      <c r="D65" s="56"/>
      <c r="E65" s="56"/>
      <c r="F65" s="56"/>
      <c r="G65" s="56"/>
      <c r="H65" s="56"/>
      <c r="I65" s="127"/>
      <c r="J65" s="56"/>
      <c r="K65" s="57"/>
    </row>
    <row r="69" spans="2:12" s="1" customFormat="1" ht="6.95" customHeight="1">
      <c r="B69" s="58"/>
      <c r="C69" s="59"/>
      <c r="D69" s="59"/>
      <c r="E69" s="59"/>
      <c r="F69" s="59"/>
      <c r="G69" s="59"/>
      <c r="H69" s="59"/>
      <c r="I69" s="128"/>
      <c r="J69" s="59"/>
      <c r="K69" s="59"/>
      <c r="L69" s="40"/>
    </row>
    <row r="70" spans="2:12" s="1" customFormat="1" ht="36.950000000000003" customHeight="1">
      <c r="B70" s="40"/>
      <c r="C70" s="60" t="s">
        <v>125</v>
      </c>
      <c r="L70" s="40"/>
    </row>
    <row r="71" spans="2:12" s="1" customFormat="1" ht="6.95" customHeight="1">
      <c r="B71" s="40"/>
      <c r="L71" s="40"/>
    </row>
    <row r="72" spans="2:12" s="1" customFormat="1" ht="14.45" customHeight="1">
      <c r="B72" s="40"/>
      <c r="C72" s="62" t="s">
        <v>19</v>
      </c>
      <c r="L72" s="40"/>
    </row>
    <row r="73" spans="2:12" s="1" customFormat="1" ht="16.5" customHeight="1">
      <c r="B73" s="40"/>
      <c r="E73" s="349" t="str">
        <f>E7</f>
        <v>Splašková kanalizace a ČOV pro OÚ, prodejnu a kabiny TJ Dolní Brusnice</v>
      </c>
      <c r="F73" s="350"/>
      <c r="G73" s="350"/>
      <c r="H73" s="350"/>
      <c r="L73" s="40"/>
    </row>
    <row r="74" spans="2:12" s="1" customFormat="1" ht="14.45" customHeight="1">
      <c r="B74" s="40"/>
      <c r="C74" s="62" t="s">
        <v>105</v>
      </c>
      <c r="L74" s="40"/>
    </row>
    <row r="75" spans="2:12" s="1" customFormat="1" ht="17.25" customHeight="1">
      <c r="B75" s="40"/>
      <c r="E75" s="325" t="str">
        <f>E9</f>
        <v>001 - Soupis prací</v>
      </c>
      <c r="F75" s="351"/>
      <c r="G75" s="351"/>
      <c r="H75" s="351"/>
      <c r="L75" s="40"/>
    </row>
    <row r="76" spans="2:12" s="1" customFormat="1" ht="6.95" customHeight="1">
      <c r="B76" s="40"/>
      <c r="L76" s="40"/>
    </row>
    <row r="77" spans="2:12" s="1" customFormat="1" ht="18" customHeight="1">
      <c r="B77" s="40"/>
      <c r="C77" s="62" t="s">
        <v>23</v>
      </c>
      <c r="F77" s="149" t="str">
        <f>F12</f>
        <v>Dolní Brusnice</v>
      </c>
      <c r="I77" s="150" t="s">
        <v>25</v>
      </c>
      <c r="J77" s="66" t="str">
        <f>IF(J12="","",J12)</f>
        <v>26. 7. 2018</v>
      </c>
      <c r="L77" s="40"/>
    </row>
    <row r="78" spans="2:12" s="1" customFormat="1" ht="6.95" customHeight="1">
      <c r="B78" s="40"/>
      <c r="L78" s="40"/>
    </row>
    <row r="79" spans="2:12" s="1" customFormat="1">
      <c r="B79" s="40"/>
      <c r="C79" s="62" t="s">
        <v>27</v>
      </c>
      <c r="F79" s="149" t="str">
        <f>E15</f>
        <v>Obec Dolní Brusnice</v>
      </c>
      <c r="I79" s="150" t="s">
        <v>33</v>
      </c>
      <c r="J79" s="149" t="str">
        <f>E21</f>
        <v>Ing. Blanka Matějková</v>
      </c>
      <c r="L79" s="40"/>
    </row>
    <row r="80" spans="2:12" s="1" customFormat="1" ht="14.45" customHeight="1">
      <c r="B80" s="40"/>
      <c r="C80" s="62" t="s">
        <v>31</v>
      </c>
      <c r="F80" s="149" t="str">
        <f>IF(E18="","",E18)</f>
        <v/>
      </c>
      <c r="L80" s="40"/>
    </row>
    <row r="81" spans="2:65" s="1" customFormat="1" ht="10.35" customHeight="1">
      <c r="B81" s="40"/>
      <c r="L81" s="40"/>
    </row>
    <row r="82" spans="2:65" s="9" customFormat="1" ht="29.25" customHeight="1">
      <c r="B82" s="151"/>
      <c r="C82" s="152" t="s">
        <v>126</v>
      </c>
      <c r="D82" s="153" t="s">
        <v>56</v>
      </c>
      <c r="E82" s="153" t="s">
        <v>52</v>
      </c>
      <c r="F82" s="153" t="s">
        <v>127</v>
      </c>
      <c r="G82" s="153" t="s">
        <v>128</v>
      </c>
      <c r="H82" s="153" t="s">
        <v>129</v>
      </c>
      <c r="I82" s="154" t="s">
        <v>130</v>
      </c>
      <c r="J82" s="153" t="s">
        <v>115</v>
      </c>
      <c r="K82" s="155" t="s">
        <v>131</v>
      </c>
      <c r="L82" s="151"/>
      <c r="M82" s="72" t="s">
        <v>132</v>
      </c>
      <c r="N82" s="73" t="s">
        <v>41</v>
      </c>
      <c r="O82" s="73" t="s">
        <v>133</v>
      </c>
      <c r="P82" s="73" t="s">
        <v>134</v>
      </c>
      <c r="Q82" s="73" t="s">
        <v>135</v>
      </c>
      <c r="R82" s="73" t="s">
        <v>136</v>
      </c>
      <c r="S82" s="73" t="s">
        <v>137</v>
      </c>
      <c r="T82" s="74" t="s">
        <v>138</v>
      </c>
    </row>
    <row r="83" spans="2:65" s="1" customFormat="1" ht="29.25" customHeight="1">
      <c r="B83" s="40"/>
      <c r="C83" s="76" t="s">
        <v>116</v>
      </c>
      <c r="J83" s="156">
        <f>BK83</f>
        <v>0</v>
      </c>
      <c r="L83" s="40"/>
      <c r="M83" s="75"/>
      <c r="N83" s="67"/>
      <c r="O83" s="67"/>
      <c r="P83" s="157">
        <f>P84+P197</f>
        <v>0</v>
      </c>
      <c r="Q83" s="67"/>
      <c r="R83" s="157">
        <f>R84+R197</f>
        <v>28.434468900000002</v>
      </c>
      <c r="S83" s="67"/>
      <c r="T83" s="158">
        <f>T84+T197</f>
        <v>0</v>
      </c>
      <c r="AT83" s="23" t="s">
        <v>70</v>
      </c>
      <c r="AU83" s="23" t="s">
        <v>117</v>
      </c>
      <c r="BK83" s="159">
        <f>BK84+BK197</f>
        <v>0</v>
      </c>
    </row>
    <row r="84" spans="2:65" s="10" customFormat="1" ht="37.35" customHeight="1">
      <c r="B84" s="160"/>
      <c r="D84" s="161" t="s">
        <v>70</v>
      </c>
      <c r="E84" s="162" t="s">
        <v>139</v>
      </c>
      <c r="F84" s="162" t="s">
        <v>140</v>
      </c>
      <c r="I84" s="163"/>
      <c r="J84" s="164">
        <f>BK84</f>
        <v>0</v>
      </c>
      <c r="L84" s="160"/>
      <c r="M84" s="165"/>
      <c r="N84" s="166"/>
      <c r="O84" s="166"/>
      <c r="P84" s="167">
        <f>P85+P145+P163+P167+P195</f>
        <v>0</v>
      </c>
      <c r="Q84" s="166"/>
      <c r="R84" s="167">
        <f>R85+R145+R163+R167+R195</f>
        <v>28.434468900000002</v>
      </c>
      <c r="S84" s="166"/>
      <c r="T84" s="168">
        <f>T85+T145+T163+T167+T195</f>
        <v>0</v>
      </c>
      <c r="AR84" s="161" t="s">
        <v>79</v>
      </c>
      <c r="AT84" s="169" t="s">
        <v>70</v>
      </c>
      <c r="AU84" s="169" t="s">
        <v>71</v>
      </c>
      <c r="AY84" s="161" t="s">
        <v>141</v>
      </c>
      <c r="BK84" s="170">
        <f>BK85+BK145+BK163+BK167+BK195</f>
        <v>0</v>
      </c>
    </row>
    <row r="85" spans="2:65" s="10" customFormat="1" ht="19.899999999999999" customHeight="1">
      <c r="B85" s="160"/>
      <c r="D85" s="161" t="s">
        <v>70</v>
      </c>
      <c r="E85" s="171" t="s">
        <v>79</v>
      </c>
      <c r="F85" s="171" t="s">
        <v>142</v>
      </c>
      <c r="I85" s="163"/>
      <c r="J85" s="172">
        <f>BK85</f>
        <v>0</v>
      </c>
      <c r="L85" s="160"/>
      <c r="M85" s="165"/>
      <c r="N85" s="166"/>
      <c r="O85" s="166"/>
      <c r="P85" s="167">
        <f>SUM(P86:P144)</f>
        <v>0</v>
      </c>
      <c r="Q85" s="166"/>
      <c r="R85" s="167">
        <f>SUM(R86:R144)</f>
        <v>25.468865000000001</v>
      </c>
      <c r="S85" s="166"/>
      <c r="T85" s="168">
        <f>SUM(T86:T144)</f>
        <v>0</v>
      </c>
      <c r="AR85" s="161" t="s">
        <v>79</v>
      </c>
      <c r="AT85" s="169" t="s">
        <v>70</v>
      </c>
      <c r="AU85" s="169" t="s">
        <v>79</v>
      </c>
      <c r="AY85" s="161" t="s">
        <v>141</v>
      </c>
      <c r="BK85" s="170">
        <f>SUM(BK86:BK144)</f>
        <v>0</v>
      </c>
    </row>
    <row r="86" spans="2:65" s="1" customFormat="1" ht="16.5" customHeight="1">
      <c r="B86" s="173"/>
      <c r="C86" s="174" t="s">
        <v>79</v>
      </c>
      <c r="D86" s="174" t="s">
        <v>143</v>
      </c>
      <c r="E86" s="175" t="s">
        <v>144</v>
      </c>
      <c r="F86" s="176" t="s">
        <v>145</v>
      </c>
      <c r="G86" s="177" t="s">
        <v>146</v>
      </c>
      <c r="H86" s="178">
        <v>20</v>
      </c>
      <c r="I86" s="179"/>
      <c r="J86" s="180">
        <f>ROUND(I86*H86,2)</f>
        <v>0</v>
      </c>
      <c r="K86" s="176" t="s">
        <v>147</v>
      </c>
      <c r="L86" s="40"/>
      <c r="M86" s="181" t="s">
        <v>5</v>
      </c>
      <c r="N86" s="182" t="s">
        <v>42</v>
      </c>
      <c r="O86" s="41"/>
      <c r="P86" s="183">
        <f>O86*H86</f>
        <v>0</v>
      </c>
      <c r="Q86" s="183">
        <v>1.269E-2</v>
      </c>
      <c r="R86" s="183">
        <f>Q86*H86</f>
        <v>0.25380000000000003</v>
      </c>
      <c r="S86" s="183">
        <v>0</v>
      </c>
      <c r="T86" s="184">
        <f>S86*H86</f>
        <v>0</v>
      </c>
      <c r="AR86" s="23" t="s">
        <v>148</v>
      </c>
      <c r="AT86" s="23" t="s">
        <v>143</v>
      </c>
      <c r="AU86" s="23" t="s">
        <v>81</v>
      </c>
      <c r="AY86" s="23" t="s">
        <v>141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79</v>
      </c>
      <c r="BK86" s="185">
        <f>ROUND(I86*H86,2)</f>
        <v>0</v>
      </c>
      <c r="BL86" s="23" t="s">
        <v>148</v>
      </c>
      <c r="BM86" s="23" t="s">
        <v>149</v>
      </c>
    </row>
    <row r="87" spans="2:65" s="1" customFormat="1" ht="16.5" customHeight="1">
      <c r="B87" s="173"/>
      <c r="C87" s="174" t="s">
        <v>81</v>
      </c>
      <c r="D87" s="174" t="s">
        <v>143</v>
      </c>
      <c r="E87" s="175" t="s">
        <v>150</v>
      </c>
      <c r="F87" s="176" t="s">
        <v>151</v>
      </c>
      <c r="G87" s="177" t="s">
        <v>146</v>
      </c>
      <c r="H87" s="178">
        <v>20</v>
      </c>
      <c r="I87" s="179"/>
      <c r="J87" s="180">
        <f>ROUND(I87*H87,2)</f>
        <v>0</v>
      </c>
      <c r="K87" s="176" t="s">
        <v>147</v>
      </c>
      <c r="L87" s="40"/>
      <c r="M87" s="181" t="s">
        <v>5</v>
      </c>
      <c r="N87" s="182" t="s">
        <v>42</v>
      </c>
      <c r="O87" s="41"/>
      <c r="P87" s="183">
        <f>O87*H87</f>
        <v>0</v>
      </c>
      <c r="Q87" s="183">
        <v>3.6900000000000002E-2</v>
      </c>
      <c r="R87" s="183">
        <f>Q87*H87</f>
        <v>0.73799999999999999</v>
      </c>
      <c r="S87" s="183">
        <v>0</v>
      </c>
      <c r="T87" s="184">
        <f>S87*H87</f>
        <v>0</v>
      </c>
      <c r="AR87" s="23" t="s">
        <v>148</v>
      </c>
      <c r="AT87" s="23" t="s">
        <v>143</v>
      </c>
      <c r="AU87" s="23" t="s">
        <v>81</v>
      </c>
      <c r="AY87" s="23" t="s">
        <v>141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79</v>
      </c>
      <c r="BK87" s="185">
        <f>ROUND(I87*H87,2)</f>
        <v>0</v>
      </c>
      <c r="BL87" s="23" t="s">
        <v>148</v>
      </c>
      <c r="BM87" s="23" t="s">
        <v>152</v>
      </c>
    </row>
    <row r="88" spans="2:65" s="1" customFormat="1" ht="16.5" customHeight="1">
      <c r="B88" s="173"/>
      <c r="C88" s="174" t="s">
        <v>100</v>
      </c>
      <c r="D88" s="174" t="s">
        <v>143</v>
      </c>
      <c r="E88" s="175" t="s">
        <v>153</v>
      </c>
      <c r="F88" s="176" t="s">
        <v>154</v>
      </c>
      <c r="G88" s="177" t="s">
        <v>155</v>
      </c>
      <c r="H88" s="178">
        <v>14.2</v>
      </c>
      <c r="I88" s="179"/>
      <c r="J88" s="180">
        <f>ROUND(I88*H88,2)</f>
        <v>0</v>
      </c>
      <c r="K88" s="176" t="s">
        <v>147</v>
      </c>
      <c r="L88" s="40"/>
      <c r="M88" s="181" t="s">
        <v>5</v>
      </c>
      <c r="N88" s="182" t="s">
        <v>42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148</v>
      </c>
      <c r="AT88" s="23" t="s">
        <v>143</v>
      </c>
      <c r="AU88" s="23" t="s">
        <v>81</v>
      </c>
      <c r="AY88" s="23" t="s">
        <v>141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79</v>
      </c>
      <c r="BK88" s="185">
        <f>ROUND(I88*H88,2)</f>
        <v>0</v>
      </c>
      <c r="BL88" s="23" t="s">
        <v>148</v>
      </c>
      <c r="BM88" s="23" t="s">
        <v>156</v>
      </c>
    </row>
    <row r="89" spans="2:65" s="11" customFormat="1" ht="13.5">
      <c r="B89" s="186"/>
      <c r="D89" s="187" t="s">
        <v>157</v>
      </c>
      <c r="E89" s="188" t="s">
        <v>5</v>
      </c>
      <c r="F89" s="189" t="s">
        <v>158</v>
      </c>
      <c r="H89" s="190">
        <v>14.2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88" t="s">
        <v>157</v>
      </c>
      <c r="AU89" s="188" t="s">
        <v>81</v>
      </c>
      <c r="AV89" s="11" t="s">
        <v>81</v>
      </c>
      <c r="AW89" s="11" t="s">
        <v>35</v>
      </c>
      <c r="AX89" s="11" t="s">
        <v>79</v>
      </c>
      <c r="AY89" s="188" t="s">
        <v>141</v>
      </c>
    </row>
    <row r="90" spans="2:65" s="1" customFormat="1" ht="16.5" customHeight="1">
      <c r="B90" s="173"/>
      <c r="C90" s="174" t="s">
        <v>148</v>
      </c>
      <c r="D90" s="174" t="s">
        <v>143</v>
      </c>
      <c r="E90" s="175" t="s">
        <v>159</v>
      </c>
      <c r="F90" s="176" t="s">
        <v>160</v>
      </c>
      <c r="G90" s="177" t="s">
        <v>155</v>
      </c>
      <c r="H90" s="178">
        <v>20.8</v>
      </c>
      <c r="I90" s="179"/>
      <c r="J90" s="180">
        <f>ROUND(I90*H90,2)</f>
        <v>0</v>
      </c>
      <c r="K90" s="176" t="s">
        <v>147</v>
      </c>
      <c r="L90" s="40"/>
      <c r="M90" s="181" t="s">
        <v>5</v>
      </c>
      <c r="N90" s="182" t="s">
        <v>42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148</v>
      </c>
      <c r="AT90" s="23" t="s">
        <v>143</v>
      </c>
      <c r="AU90" s="23" t="s">
        <v>81</v>
      </c>
      <c r="AY90" s="23" t="s">
        <v>141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79</v>
      </c>
      <c r="BK90" s="185">
        <f>ROUND(I90*H90,2)</f>
        <v>0</v>
      </c>
      <c r="BL90" s="23" t="s">
        <v>148</v>
      </c>
      <c r="BM90" s="23" t="s">
        <v>161</v>
      </c>
    </row>
    <row r="91" spans="2:65" s="11" customFormat="1" ht="13.5">
      <c r="B91" s="186"/>
      <c r="D91" s="187" t="s">
        <v>157</v>
      </c>
      <c r="E91" s="188" t="s">
        <v>5</v>
      </c>
      <c r="F91" s="189" t="s">
        <v>162</v>
      </c>
      <c r="H91" s="190">
        <v>20.8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88" t="s">
        <v>157</v>
      </c>
      <c r="AU91" s="188" t="s">
        <v>81</v>
      </c>
      <c r="AV91" s="11" t="s">
        <v>81</v>
      </c>
      <c r="AW91" s="11" t="s">
        <v>35</v>
      </c>
      <c r="AX91" s="11" t="s">
        <v>79</v>
      </c>
      <c r="AY91" s="188" t="s">
        <v>141</v>
      </c>
    </row>
    <row r="92" spans="2:65" s="1" customFormat="1" ht="16.5" customHeight="1">
      <c r="B92" s="173"/>
      <c r="C92" s="174" t="s">
        <v>163</v>
      </c>
      <c r="D92" s="174" t="s">
        <v>143</v>
      </c>
      <c r="E92" s="175" t="s">
        <v>164</v>
      </c>
      <c r="F92" s="176" t="s">
        <v>165</v>
      </c>
      <c r="G92" s="177" t="s">
        <v>155</v>
      </c>
      <c r="H92" s="178">
        <v>51.84</v>
      </c>
      <c r="I92" s="179"/>
      <c r="J92" s="180">
        <f>ROUND(I92*H92,2)</f>
        <v>0</v>
      </c>
      <c r="K92" s="176" t="s">
        <v>147</v>
      </c>
      <c r="L92" s="40"/>
      <c r="M92" s="181" t="s">
        <v>5</v>
      </c>
      <c r="N92" s="182" t="s">
        <v>42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148</v>
      </c>
      <c r="AT92" s="23" t="s">
        <v>143</v>
      </c>
      <c r="AU92" s="23" t="s">
        <v>81</v>
      </c>
      <c r="AY92" s="23" t="s">
        <v>141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79</v>
      </c>
      <c r="BK92" s="185">
        <f>ROUND(I92*H92,2)</f>
        <v>0</v>
      </c>
      <c r="BL92" s="23" t="s">
        <v>148</v>
      </c>
      <c r="BM92" s="23" t="s">
        <v>166</v>
      </c>
    </row>
    <row r="93" spans="2:65" s="11" customFormat="1" ht="13.5">
      <c r="B93" s="186"/>
      <c r="D93" s="187" t="s">
        <v>157</v>
      </c>
      <c r="E93" s="188" t="s">
        <v>5</v>
      </c>
      <c r="F93" s="189" t="s">
        <v>167</v>
      </c>
      <c r="H93" s="190">
        <v>14.4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88" t="s">
        <v>157</v>
      </c>
      <c r="AU93" s="188" t="s">
        <v>81</v>
      </c>
      <c r="AV93" s="11" t="s">
        <v>81</v>
      </c>
      <c r="AW93" s="11" t="s">
        <v>35</v>
      </c>
      <c r="AX93" s="11" t="s">
        <v>71</v>
      </c>
      <c r="AY93" s="188" t="s">
        <v>141</v>
      </c>
    </row>
    <row r="94" spans="2:65" s="11" customFormat="1" ht="13.5">
      <c r="B94" s="186"/>
      <c r="D94" s="187" t="s">
        <v>157</v>
      </c>
      <c r="E94" s="188" t="s">
        <v>5</v>
      </c>
      <c r="F94" s="189" t="s">
        <v>168</v>
      </c>
      <c r="H94" s="190">
        <v>37.44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88" t="s">
        <v>157</v>
      </c>
      <c r="AU94" s="188" t="s">
        <v>81</v>
      </c>
      <c r="AV94" s="11" t="s">
        <v>81</v>
      </c>
      <c r="AW94" s="11" t="s">
        <v>35</v>
      </c>
      <c r="AX94" s="11" t="s">
        <v>71</v>
      </c>
      <c r="AY94" s="188" t="s">
        <v>141</v>
      </c>
    </row>
    <row r="95" spans="2:65" s="12" customFormat="1" ht="13.5">
      <c r="B95" s="195"/>
      <c r="D95" s="187" t="s">
        <v>157</v>
      </c>
      <c r="E95" s="196" t="s">
        <v>91</v>
      </c>
      <c r="F95" s="197" t="s">
        <v>169</v>
      </c>
      <c r="H95" s="198">
        <v>51.84</v>
      </c>
      <c r="I95" s="199"/>
      <c r="L95" s="195"/>
      <c r="M95" s="200"/>
      <c r="N95" s="201"/>
      <c r="O95" s="201"/>
      <c r="P95" s="201"/>
      <c r="Q95" s="201"/>
      <c r="R95" s="201"/>
      <c r="S95" s="201"/>
      <c r="T95" s="202"/>
      <c r="AT95" s="196" t="s">
        <v>157</v>
      </c>
      <c r="AU95" s="196" t="s">
        <v>81</v>
      </c>
      <c r="AV95" s="12" t="s">
        <v>148</v>
      </c>
      <c r="AW95" s="12" t="s">
        <v>35</v>
      </c>
      <c r="AX95" s="12" t="s">
        <v>79</v>
      </c>
      <c r="AY95" s="196" t="s">
        <v>141</v>
      </c>
    </row>
    <row r="96" spans="2:65" s="1" customFormat="1" ht="16.5" customHeight="1">
      <c r="B96" s="173"/>
      <c r="C96" s="174" t="s">
        <v>170</v>
      </c>
      <c r="D96" s="174" t="s">
        <v>143</v>
      </c>
      <c r="E96" s="175" t="s">
        <v>171</v>
      </c>
      <c r="F96" s="176" t="s">
        <v>172</v>
      </c>
      <c r="G96" s="177" t="s">
        <v>155</v>
      </c>
      <c r="H96" s="178">
        <v>84.08</v>
      </c>
      <c r="I96" s="179"/>
      <c r="J96" s="180">
        <f>ROUND(I96*H96,2)</f>
        <v>0</v>
      </c>
      <c r="K96" s="176" t="s">
        <v>147</v>
      </c>
      <c r="L96" s="40"/>
      <c r="M96" s="181" t="s">
        <v>5</v>
      </c>
      <c r="N96" s="182" t="s">
        <v>42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148</v>
      </c>
      <c r="AT96" s="23" t="s">
        <v>143</v>
      </c>
      <c r="AU96" s="23" t="s">
        <v>81</v>
      </c>
      <c r="AY96" s="23" t="s">
        <v>141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79</v>
      </c>
      <c r="BK96" s="185">
        <f>ROUND(I96*H96,2)</f>
        <v>0</v>
      </c>
      <c r="BL96" s="23" t="s">
        <v>148</v>
      </c>
      <c r="BM96" s="23" t="s">
        <v>173</v>
      </c>
    </row>
    <row r="97" spans="2:65" s="11" customFormat="1" ht="13.5">
      <c r="B97" s="186"/>
      <c r="D97" s="187" t="s">
        <v>157</v>
      </c>
      <c r="E97" s="188" t="s">
        <v>5</v>
      </c>
      <c r="F97" s="189" t="s">
        <v>174</v>
      </c>
      <c r="H97" s="190">
        <v>84.08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88" t="s">
        <v>157</v>
      </c>
      <c r="AU97" s="188" t="s">
        <v>81</v>
      </c>
      <c r="AV97" s="11" t="s">
        <v>81</v>
      </c>
      <c r="AW97" s="11" t="s">
        <v>35</v>
      </c>
      <c r="AX97" s="11" t="s">
        <v>79</v>
      </c>
      <c r="AY97" s="188" t="s">
        <v>141</v>
      </c>
    </row>
    <row r="98" spans="2:65" s="1" customFormat="1" ht="25.5" customHeight="1">
      <c r="B98" s="173"/>
      <c r="C98" s="174" t="s">
        <v>175</v>
      </c>
      <c r="D98" s="174" t="s">
        <v>143</v>
      </c>
      <c r="E98" s="175" t="s">
        <v>176</v>
      </c>
      <c r="F98" s="176" t="s">
        <v>177</v>
      </c>
      <c r="G98" s="177" t="s">
        <v>155</v>
      </c>
      <c r="H98" s="178">
        <v>32.24</v>
      </c>
      <c r="I98" s="179"/>
      <c r="J98" s="180">
        <f>ROUND(I98*H98,2)</f>
        <v>0</v>
      </c>
      <c r="K98" s="176" t="s">
        <v>147</v>
      </c>
      <c r="L98" s="40"/>
      <c r="M98" s="181" t="s">
        <v>5</v>
      </c>
      <c r="N98" s="182" t="s">
        <v>42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148</v>
      </c>
      <c r="AT98" s="23" t="s">
        <v>143</v>
      </c>
      <c r="AU98" s="23" t="s">
        <v>81</v>
      </c>
      <c r="AY98" s="23" t="s">
        <v>141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79</v>
      </c>
      <c r="BK98" s="185">
        <f>ROUND(I98*H98,2)</f>
        <v>0</v>
      </c>
      <c r="BL98" s="23" t="s">
        <v>148</v>
      </c>
      <c r="BM98" s="23" t="s">
        <v>178</v>
      </c>
    </row>
    <row r="99" spans="2:65" s="13" customFormat="1" ht="13.5">
      <c r="B99" s="203"/>
      <c r="D99" s="187" t="s">
        <v>157</v>
      </c>
      <c r="E99" s="204" t="s">
        <v>5</v>
      </c>
      <c r="F99" s="205" t="s">
        <v>179</v>
      </c>
      <c r="H99" s="204" t="s">
        <v>5</v>
      </c>
      <c r="I99" s="206"/>
      <c r="L99" s="203"/>
      <c r="M99" s="207"/>
      <c r="N99" s="208"/>
      <c r="O99" s="208"/>
      <c r="P99" s="208"/>
      <c r="Q99" s="208"/>
      <c r="R99" s="208"/>
      <c r="S99" s="208"/>
      <c r="T99" s="209"/>
      <c r="AT99" s="204" t="s">
        <v>157</v>
      </c>
      <c r="AU99" s="204" t="s">
        <v>81</v>
      </c>
      <c r="AV99" s="13" t="s">
        <v>79</v>
      </c>
      <c r="AW99" s="13" t="s">
        <v>35</v>
      </c>
      <c r="AX99" s="13" t="s">
        <v>71</v>
      </c>
      <c r="AY99" s="204" t="s">
        <v>141</v>
      </c>
    </row>
    <row r="100" spans="2:65" s="11" customFormat="1" ht="13.5">
      <c r="B100" s="186"/>
      <c r="D100" s="187" t="s">
        <v>157</v>
      </c>
      <c r="E100" s="188" t="s">
        <v>5</v>
      </c>
      <c r="F100" s="189" t="s">
        <v>180</v>
      </c>
      <c r="H100" s="190">
        <v>20.8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88" t="s">
        <v>157</v>
      </c>
      <c r="AU100" s="188" t="s">
        <v>81</v>
      </c>
      <c r="AV100" s="11" t="s">
        <v>81</v>
      </c>
      <c r="AW100" s="11" t="s">
        <v>35</v>
      </c>
      <c r="AX100" s="11" t="s">
        <v>71</v>
      </c>
      <c r="AY100" s="188" t="s">
        <v>141</v>
      </c>
    </row>
    <row r="101" spans="2:65" s="13" customFormat="1" ht="13.5">
      <c r="B101" s="203"/>
      <c r="D101" s="187" t="s">
        <v>157</v>
      </c>
      <c r="E101" s="204" t="s">
        <v>5</v>
      </c>
      <c r="F101" s="205" t="s">
        <v>181</v>
      </c>
      <c r="H101" s="204" t="s">
        <v>5</v>
      </c>
      <c r="I101" s="206"/>
      <c r="L101" s="203"/>
      <c r="M101" s="207"/>
      <c r="N101" s="208"/>
      <c r="O101" s="208"/>
      <c r="P101" s="208"/>
      <c r="Q101" s="208"/>
      <c r="R101" s="208"/>
      <c r="S101" s="208"/>
      <c r="T101" s="209"/>
      <c r="AT101" s="204" t="s">
        <v>157</v>
      </c>
      <c r="AU101" s="204" t="s">
        <v>81</v>
      </c>
      <c r="AV101" s="13" t="s">
        <v>79</v>
      </c>
      <c r="AW101" s="13" t="s">
        <v>35</v>
      </c>
      <c r="AX101" s="13" t="s">
        <v>71</v>
      </c>
      <c r="AY101" s="204" t="s">
        <v>141</v>
      </c>
    </row>
    <row r="102" spans="2:65" s="11" customFormat="1" ht="13.5">
      <c r="B102" s="186"/>
      <c r="D102" s="187" t="s">
        <v>157</v>
      </c>
      <c r="E102" s="188" t="s">
        <v>5</v>
      </c>
      <c r="F102" s="189" t="s">
        <v>182</v>
      </c>
      <c r="H102" s="190">
        <v>11.44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88" t="s">
        <v>157</v>
      </c>
      <c r="AU102" s="188" t="s">
        <v>81</v>
      </c>
      <c r="AV102" s="11" t="s">
        <v>81</v>
      </c>
      <c r="AW102" s="11" t="s">
        <v>35</v>
      </c>
      <c r="AX102" s="11" t="s">
        <v>71</v>
      </c>
      <c r="AY102" s="188" t="s">
        <v>141</v>
      </c>
    </row>
    <row r="103" spans="2:65" s="12" customFormat="1" ht="13.5">
      <c r="B103" s="195"/>
      <c r="D103" s="187" t="s">
        <v>157</v>
      </c>
      <c r="E103" s="196" t="s">
        <v>93</v>
      </c>
      <c r="F103" s="197" t="s">
        <v>169</v>
      </c>
      <c r="H103" s="198">
        <v>32.24</v>
      </c>
      <c r="I103" s="199"/>
      <c r="L103" s="195"/>
      <c r="M103" s="200"/>
      <c r="N103" s="201"/>
      <c r="O103" s="201"/>
      <c r="P103" s="201"/>
      <c r="Q103" s="201"/>
      <c r="R103" s="201"/>
      <c r="S103" s="201"/>
      <c r="T103" s="202"/>
      <c r="AT103" s="196" t="s">
        <v>157</v>
      </c>
      <c r="AU103" s="196" t="s">
        <v>81</v>
      </c>
      <c r="AV103" s="12" t="s">
        <v>148</v>
      </c>
      <c r="AW103" s="12" t="s">
        <v>35</v>
      </c>
      <c r="AX103" s="12" t="s">
        <v>79</v>
      </c>
      <c r="AY103" s="196" t="s">
        <v>141</v>
      </c>
    </row>
    <row r="104" spans="2:65" s="1" customFormat="1" ht="16.5" customHeight="1">
      <c r="B104" s="173"/>
      <c r="C104" s="174" t="s">
        <v>183</v>
      </c>
      <c r="D104" s="174" t="s">
        <v>143</v>
      </c>
      <c r="E104" s="175" t="s">
        <v>184</v>
      </c>
      <c r="F104" s="176" t="s">
        <v>185</v>
      </c>
      <c r="G104" s="177" t="s">
        <v>155</v>
      </c>
      <c r="H104" s="178">
        <v>30.545999999999999</v>
      </c>
      <c r="I104" s="179"/>
      <c r="J104" s="180">
        <f>ROUND(I104*H104,2)</f>
        <v>0</v>
      </c>
      <c r="K104" s="176" t="s">
        <v>147</v>
      </c>
      <c r="L104" s="40"/>
      <c r="M104" s="181" t="s">
        <v>5</v>
      </c>
      <c r="N104" s="182" t="s">
        <v>42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148</v>
      </c>
      <c r="AT104" s="23" t="s">
        <v>143</v>
      </c>
      <c r="AU104" s="23" t="s">
        <v>81</v>
      </c>
      <c r="AY104" s="23" t="s">
        <v>141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79</v>
      </c>
      <c r="BK104" s="185">
        <f>ROUND(I104*H104,2)</f>
        <v>0</v>
      </c>
      <c r="BL104" s="23" t="s">
        <v>148</v>
      </c>
      <c r="BM104" s="23" t="s">
        <v>186</v>
      </c>
    </row>
    <row r="105" spans="2:65" s="11" customFormat="1" ht="13.5">
      <c r="B105" s="186"/>
      <c r="D105" s="187" t="s">
        <v>157</v>
      </c>
      <c r="E105" s="188" t="s">
        <v>5</v>
      </c>
      <c r="F105" s="189" t="s">
        <v>187</v>
      </c>
      <c r="H105" s="190">
        <v>5.2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88" t="s">
        <v>157</v>
      </c>
      <c r="AU105" s="188" t="s">
        <v>81</v>
      </c>
      <c r="AV105" s="11" t="s">
        <v>81</v>
      </c>
      <c r="AW105" s="11" t="s">
        <v>35</v>
      </c>
      <c r="AX105" s="11" t="s">
        <v>71</v>
      </c>
      <c r="AY105" s="188" t="s">
        <v>141</v>
      </c>
    </row>
    <row r="106" spans="2:65" s="11" customFormat="1" ht="13.5">
      <c r="B106" s="186"/>
      <c r="D106" s="187" t="s">
        <v>157</v>
      </c>
      <c r="E106" s="188" t="s">
        <v>5</v>
      </c>
      <c r="F106" s="189" t="s">
        <v>188</v>
      </c>
      <c r="H106" s="190">
        <v>5.0960000000000001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88" t="s">
        <v>157</v>
      </c>
      <c r="AU106" s="188" t="s">
        <v>81</v>
      </c>
      <c r="AV106" s="11" t="s">
        <v>81</v>
      </c>
      <c r="AW106" s="11" t="s">
        <v>35</v>
      </c>
      <c r="AX106" s="11" t="s">
        <v>71</v>
      </c>
      <c r="AY106" s="188" t="s">
        <v>141</v>
      </c>
    </row>
    <row r="107" spans="2:65" s="13" customFormat="1" ht="13.5">
      <c r="B107" s="203"/>
      <c r="D107" s="187" t="s">
        <v>157</v>
      </c>
      <c r="E107" s="204" t="s">
        <v>5</v>
      </c>
      <c r="F107" s="205" t="s">
        <v>189</v>
      </c>
      <c r="H107" s="204" t="s">
        <v>5</v>
      </c>
      <c r="I107" s="206"/>
      <c r="L107" s="203"/>
      <c r="M107" s="207"/>
      <c r="N107" s="208"/>
      <c r="O107" s="208"/>
      <c r="P107" s="208"/>
      <c r="Q107" s="208"/>
      <c r="R107" s="208"/>
      <c r="S107" s="208"/>
      <c r="T107" s="209"/>
      <c r="AT107" s="204" t="s">
        <v>157</v>
      </c>
      <c r="AU107" s="204" t="s">
        <v>81</v>
      </c>
      <c r="AV107" s="13" t="s">
        <v>79</v>
      </c>
      <c r="AW107" s="13" t="s">
        <v>35</v>
      </c>
      <c r="AX107" s="13" t="s">
        <v>71</v>
      </c>
      <c r="AY107" s="204" t="s">
        <v>141</v>
      </c>
    </row>
    <row r="108" spans="2:65" s="11" customFormat="1" ht="13.5">
      <c r="B108" s="186"/>
      <c r="D108" s="187" t="s">
        <v>157</v>
      </c>
      <c r="E108" s="188" t="s">
        <v>5</v>
      </c>
      <c r="F108" s="189" t="s">
        <v>190</v>
      </c>
      <c r="H108" s="190">
        <v>20.25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157</v>
      </c>
      <c r="AU108" s="188" t="s">
        <v>81</v>
      </c>
      <c r="AV108" s="11" t="s">
        <v>81</v>
      </c>
      <c r="AW108" s="11" t="s">
        <v>35</v>
      </c>
      <c r="AX108" s="11" t="s">
        <v>71</v>
      </c>
      <c r="AY108" s="188" t="s">
        <v>141</v>
      </c>
    </row>
    <row r="109" spans="2:65" s="12" customFormat="1" ht="13.5">
      <c r="B109" s="195"/>
      <c r="D109" s="187" t="s">
        <v>157</v>
      </c>
      <c r="E109" s="196" t="s">
        <v>101</v>
      </c>
      <c r="F109" s="197" t="s">
        <v>169</v>
      </c>
      <c r="H109" s="198">
        <v>30.545999999999999</v>
      </c>
      <c r="I109" s="199"/>
      <c r="L109" s="195"/>
      <c r="M109" s="200"/>
      <c r="N109" s="201"/>
      <c r="O109" s="201"/>
      <c r="P109" s="201"/>
      <c r="Q109" s="201"/>
      <c r="R109" s="201"/>
      <c r="S109" s="201"/>
      <c r="T109" s="202"/>
      <c r="AT109" s="196" t="s">
        <v>157</v>
      </c>
      <c r="AU109" s="196" t="s">
        <v>81</v>
      </c>
      <c r="AV109" s="12" t="s">
        <v>148</v>
      </c>
      <c r="AW109" s="12" t="s">
        <v>35</v>
      </c>
      <c r="AX109" s="12" t="s">
        <v>79</v>
      </c>
      <c r="AY109" s="196" t="s">
        <v>141</v>
      </c>
    </row>
    <row r="110" spans="2:65" s="1" customFormat="1" ht="16.5" customHeight="1">
      <c r="B110" s="173"/>
      <c r="C110" s="174" t="s">
        <v>191</v>
      </c>
      <c r="D110" s="174" t="s">
        <v>143</v>
      </c>
      <c r="E110" s="175" t="s">
        <v>192</v>
      </c>
      <c r="F110" s="176" t="s">
        <v>193</v>
      </c>
      <c r="G110" s="177" t="s">
        <v>155</v>
      </c>
      <c r="H110" s="178">
        <v>30.545999999999999</v>
      </c>
      <c r="I110" s="179"/>
      <c r="J110" s="180">
        <f>ROUND(I110*H110,2)</f>
        <v>0</v>
      </c>
      <c r="K110" s="176" t="s">
        <v>147</v>
      </c>
      <c r="L110" s="40"/>
      <c r="M110" s="181" t="s">
        <v>5</v>
      </c>
      <c r="N110" s="182" t="s">
        <v>42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3" t="s">
        <v>148</v>
      </c>
      <c r="AT110" s="23" t="s">
        <v>143</v>
      </c>
      <c r="AU110" s="23" t="s">
        <v>81</v>
      </c>
      <c r="AY110" s="23" t="s">
        <v>141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79</v>
      </c>
      <c r="BK110" s="185">
        <f>ROUND(I110*H110,2)</f>
        <v>0</v>
      </c>
      <c r="BL110" s="23" t="s">
        <v>148</v>
      </c>
      <c r="BM110" s="23" t="s">
        <v>194</v>
      </c>
    </row>
    <row r="111" spans="2:65" s="11" customFormat="1" ht="13.5">
      <c r="B111" s="186"/>
      <c r="D111" s="187" t="s">
        <v>157</v>
      </c>
      <c r="E111" s="188" t="s">
        <v>5</v>
      </c>
      <c r="F111" s="189" t="s">
        <v>101</v>
      </c>
      <c r="H111" s="190">
        <v>30.545999999999999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157</v>
      </c>
      <c r="AU111" s="188" t="s">
        <v>81</v>
      </c>
      <c r="AV111" s="11" t="s">
        <v>81</v>
      </c>
      <c r="AW111" s="11" t="s">
        <v>35</v>
      </c>
      <c r="AX111" s="11" t="s">
        <v>79</v>
      </c>
      <c r="AY111" s="188" t="s">
        <v>141</v>
      </c>
    </row>
    <row r="112" spans="2:65" s="1" customFormat="1" ht="16.5" customHeight="1">
      <c r="B112" s="173"/>
      <c r="C112" s="174" t="s">
        <v>195</v>
      </c>
      <c r="D112" s="174" t="s">
        <v>143</v>
      </c>
      <c r="E112" s="175" t="s">
        <v>196</v>
      </c>
      <c r="F112" s="176" t="s">
        <v>197</v>
      </c>
      <c r="G112" s="177" t="s">
        <v>155</v>
      </c>
      <c r="H112" s="178">
        <v>61.911000000000001</v>
      </c>
      <c r="I112" s="179"/>
      <c r="J112" s="180">
        <f>ROUND(I112*H112,2)</f>
        <v>0</v>
      </c>
      <c r="K112" s="176" t="s">
        <v>147</v>
      </c>
      <c r="L112" s="40"/>
      <c r="M112" s="181" t="s">
        <v>5</v>
      </c>
      <c r="N112" s="182" t="s">
        <v>42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148</v>
      </c>
      <c r="AT112" s="23" t="s">
        <v>143</v>
      </c>
      <c r="AU112" s="23" t="s">
        <v>81</v>
      </c>
      <c r="AY112" s="23" t="s">
        <v>141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79</v>
      </c>
      <c r="BK112" s="185">
        <f>ROUND(I112*H112,2)</f>
        <v>0</v>
      </c>
      <c r="BL112" s="23" t="s">
        <v>148</v>
      </c>
      <c r="BM112" s="23" t="s">
        <v>198</v>
      </c>
    </row>
    <row r="113" spans="2:65" s="11" customFormat="1" ht="13.5">
      <c r="B113" s="186"/>
      <c r="D113" s="187" t="s">
        <v>157</v>
      </c>
      <c r="E113" s="188" t="s">
        <v>5</v>
      </c>
      <c r="F113" s="189" t="s">
        <v>199</v>
      </c>
      <c r="H113" s="190">
        <v>123.794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88" t="s">
        <v>157</v>
      </c>
      <c r="AU113" s="188" t="s">
        <v>81</v>
      </c>
      <c r="AV113" s="11" t="s">
        <v>81</v>
      </c>
      <c r="AW113" s="11" t="s">
        <v>35</v>
      </c>
      <c r="AX113" s="11" t="s">
        <v>71</v>
      </c>
      <c r="AY113" s="188" t="s">
        <v>141</v>
      </c>
    </row>
    <row r="114" spans="2:65" s="11" customFormat="1" ht="13.5">
      <c r="B114" s="186"/>
      <c r="D114" s="187" t="s">
        <v>157</v>
      </c>
      <c r="E114" s="188" t="s">
        <v>5</v>
      </c>
      <c r="F114" s="189" t="s">
        <v>200</v>
      </c>
      <c r="H114" s="190">
        <v>-61.883000000000003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AT114" s="188" t="s">
        <v>157</v>
      </c>
      <c r="AU114" s="188" t="s">
        <v>81</v>
      </c>
      <c r="AV114" s="11" t="s">
        <v>81</v>
      </c>
      <c r="AW114" s="11" t="s">
        <v>35</v>
      </c>
      <c r="AX114" s="11" t="s">
        <v>71</v>
      </c>
      <c r="AY114" s="188" t="s">
        <v>141</v>
      </c>
    </row>
    <row r="115" spans="2:65" s="12" customFormat="1" ht="13.5">
      <c r="B115" s="195"/>
      <c r="D115" s="187" t="s">
        <v>157</v>
      </c>
      <c r="E115" s="196" t="s">
        <v>106</v>
      </c>
      <c r="F115" s="197" t="s">
        <v>169</v>
      </c>
      <c r="H115" s="198">
        <v>61.911000000000001</v>
      </c>
      <c r="I115" s="199"/>
      <c r="L115" s="195"/>
      <c r="M115" s="200"/>
      <c r="N115" s="201"/>
      <c r="O115" s="201"/>
      <c r="P115" s="201"/>
      <c r="Q115" s="201"/>
      <c r="R115" s="201"/>
      <c r="S115" s="201"/>
      <c r="T115" s="202"/>
      <c r="AT115" s="196" t="s">
        <v>157</v>
      </c>
      <c r="AU115" s="196" t="s">
        <v>81</v>
      </c>
      <c r="AV115" s="12" t="s">
        <v>148</v>
      </c>
      <c r="AW115" s="12" t="s">
        <v>35</v>
      </c>
      <c r="AX115" s="12" t="s">
        <v>79</v>
      </c>
      <c r="AY115" s="196" t="s">
        <v>141</v>
      </c>
    </row>
    <row r="116" spans="2:65" s="1" customFormat="1" ht="25.5" customHeight="1">
      <c r="B116" s="173"/>
      <c r="C116" s="174" t="s">
        <v>201</v>
      </c>
      <c r="D116" s="174" t="s">
        <v>143</v>
      </c>
      <c r="E116" s="175" t="s">
        <v>202</v>
      </c>
      <c r="F116" s="176" t="s">
        <v>203</v>
      </c>
      <c r="G116" s="177" t="s">
        <v>155</v>
      </c>
      <c r="H116" s="178">
        <v>1547.7750000000001</v>
      </c>
      <c r="I116" s="179"/>
      <c r="J116" s="180">
        <f>ROUND(I116*H116,2)</f>
        <v>0</v>
      </c>
      <c r="K116" s="176" t="s">
        <v>147</v>
      </c>
      <c r="L116" s="40"/>
      <c r="M116" s="181" t="s">
        <v>5</v>
      </c>
      <c r="N116" s="182" t="s">
        <v>42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148</v>
      </c>
      <c r="AT116" s="23" t="s">
        <v>143</v>
      </c>
      <c r="AU116" s="23" t="s">
        <v>81</v>
      </c>
      <c r="AY116" s="23" t="s">
        <v>141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79</v>
      </c>
      <c r="BK116" s="185">
        <f>ROUND(I116*H116,2)</f>
        <v>0</v>
      </c>
      <c r="BL116" s="23" t="s">
        <v>148</v>
      </c>
      <c r="BM116" s="23" t="s">
        <v>204</v>
      </c>
    </row>
    <row r="117" spans="2:65" s="13" customFormat="1" ht="13.5">
      <c r="B117" s="203"/>
      <c r="D117" s="187" t="s">
        <v>157</v>
      </c>
      <c r="E117" s="204" t="s">
        <v>5</v>
      </c>
      <c r="F117" s="205" t="s">
        <v>205</v>
      </c>
      <c r="H117" s="204" t="s">
        <v>5</v>
      </c>
      <c r="I117" s="206"/>
      <c r="L117" s="203"/>
      <c r="M117" s="207"/>
      <c r="N117" s="208"/>
      <c r="O117" s="208"/>
      <c r="P117" s="208"/>
      <c r="Q117" s="208"/>
      <c r="R117" s="208"/>
      <c r="S117" s="208"/>
      <c r="T117" s="209"/>
      <c r="AT117" s="204" t="s">
        <v>157</v>
      </c>
      <c r="AU117" s="204" t="s">
        <v>81</v>
      </c>
      <c r="AV117" s="13" t="s">
        <v>79</v>
      </c>
      <c r="AW117" s="13" t="s">
        <v>35</v>
      </c>
      <c r="AX117" s="13" t="s">
        <v>71</v>
      </c>
      <c r="AY117" s="204" t="s">
        <v>141</v>
      </c>
    </row>
    <row r="118" spans="2:65" s="11" customFormat="1" ht="13.5">
      <c r="B118" s="186"/>
      <c r="D118" s="187" t="s">
        <v>157</v>
      </c>
      <c r="E118" s="188" t="s">
        <v>5</v>
      </c>
      <c r="F118" s="189" t="s">
        <v>206</v>
      </c>
      <c r="H118" s="190">
        <v>1547.7750000000001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88" t="s">
        <v>157</v>
      </c>
      <c r="AU118" s="188" t="s">
        <v>81</v>
      </c>
      <c r="AV118" s="11" t="s">
        <v>81</v>
      </c>
      <c r="AW118" s="11" t="s">
        <v>35</v>
      </c>
      <c r="AX118" s="11" t="s">
        <v>79</v>
      </c>
      <c r="AY118" s="188" t="s">
        <v>141</v>
      </c>
    </row>
    <row r="119" spans="2:65" s="1" customFormat="1" ht="16.5" customHeight="1">
      <c r="B119" s="173"/>
      <c r="C119" s="174" t="s">
        <v>207</v>
      </c>
      <c r="D119" s="174" t="s">
        <v>143</v>
      </c>
      <c r="E119" s="175" t="s">
        <v>208</v>
      </c>
      <c r="F119" s="176" t="s">
        <v>209</v>
      </c>
      <c r="G119" s="177" t="s">
        <v>155</v>
      </c>
      <c r="H119" s="178">
        <v>61.911000000000001</v>
      </c>
      <c r="I119" s="179"/>
      <c r="J119" s="180">
        <f>ROUND(I119*H119,2)</f>
        <v>0</v>
      </c>
      <c r="K119" s="176" t="s">
        <v>147</v>
      </c>
      <c r="L119" s="40"/>
      <c r="M119" s="181" t="s">
        <v>5</v>
      </c>
      <c r="N119" s="182" t="s">
        <v>42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148</v>
      </c>
      <c r="AT119" s="23" t="s">
        <v>143</v>
      </c>
      <c r="AU119" s="23" t="s">
        <v>81</v>
      </c>
      <c r="AY119" s="23" t="s">
        <v>141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79</v>
      </c>
      <c r="BK119" s="185">
        <f>ROUND(I119*H119,2)</f>
        <v>0</v>
      </c>
      <c r="BL119" s="23" t="s">
        <v>148</v>
      </c>
      <c r="BM119" s="23" t="s">
        <v>210</v>
      </c>
    </row>
    <row r="120" spans="2:65" s="11" customFormat="1" ht="13.5">
      <c r="B120" s="186"/>
      <c r="D120" s="187" t="s">
        <v>157</v>
      </c>
      <c r="E120" s="188" t="s">
        <v>5</v>
      </c>
      <c r="F120" s="189" t="s">
        <v>106</v>
      </c>
      <c r="H120" s="190">
        <v>61.911000000000001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88" t="s">
        <v>157</v>
      </c>
      <c r="AU120" s="188" t="s">
        <v>81</v>
      </c>
      <c r="AV120" s="11" t="s">
        <v>81</v>
      </c>
      <c r="AW120" s="11" t="s">
        <v>35</v>
      </c>
      <c r="AX120" s="11" t="s">
        <v>79</v>
      </c>
      <c r="AY120" s="188" t="s">
        <v>141</v>
      </c>
    </row>
    <row r="121" spans="2:65" s="1" customFormat="1" ht="16.5" customHeight="1">
      <c r="B121" s="173"/>
      <c r="C121" s="174" t="s">
        <v>211</v>
      </c>
      <c r="D121" s="174" t="s">
        <v>143</v>
      </c>
      <c r="E121" s="175" t="s">
        <v>212</v>
      </c>
      <c r="F121" s="176" t="s">
        <v>213</v>
      </c>
      <c r="G121" s="177" t="s">
        <v>214</v>
      </c>
      <c r="H121" s="178">
        <v>111.44</v>
      </c>
      <c r="I121" s="179"/>
      <c r="J121" s="180">
        <f>ROUND(I121*H121,2)</f>
        <v>0</v>
      </c>
      <c r="K121" s="176" t="s">
        <v>147</v>
      </c>
      <c r="L121" s="40"/>
      <c r="M121" s="181" t="s">
        <v>5</v>
      </c>
      <c r="N121" s="182" t="s">
        <v>42</v>
      </c>
      <c r="O121" s="41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AR121" s="23" t="s">
        <v>148</v>
      </c>
      <c r="AT121" s="23" t="s">
        <v>143</v>
      </c>
      <c r="AU121" s="23" t="s">
        <v>81</v>
      </c>
      <c r="AY121" s="23" t="s">
        <v>141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79</v>
      </c>
      <c r="BK121" s="185">
        <f>ROUND(I121*H121,2)</f>
        <v>0</v>
      </c>
      <c r="BL121" s="23" t="s">
        <v>148</v>
      </c>
      <c r="BM121" s="23" t="s">
        <v>215</v>
      </c>
    </row>
    <row r="122" spans="2:65" s="11" customFormat="1" ht="13.5">
      <c r="B122" s="186"/>
      <c r="D122" s="187" t="s">
        <v>157</v>
      </c>
      <c r="E122" s="188" t="s">
        <v>5</v>
      </c>
      <c r="F122" s="189" t="s">
        <v>216</v>
      </c>
      <c r="H122" s="190">
        <v>111.44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88" t="s">
        <v>157</v>
      </c>
      <c r="AU122" s="188" t="s">
        <v>81</v>
      </c>
      <c r="AV122" s="11" t="s">
        <v>81</v>
      </c>
      <c r="AW122" s="11" t="s">
        <v>35</v>
      </c>
      <c r="AX122" s="11" t="s">
        <v>79</v>
      </c>
      <c r="AY122" s="188" t="s">
        <v>141</v>
      </c>
    </row>
    <row r="123" spans="2:65" s="1" customFormat="1" ht="16.5" customHeight="1">
      <c r="B123" s="173"/>
      <c r="C123" s="174" t="s">
        <v>217</v>
      </c>
      <c r="D123" s="174" t="s">
        <v>143</v>
      </c>
      <c r="E123" s="175" t="s">
        <v>218</v>
      </c>
      <c r="F123" s="176" t="s">
        <v>219</v>
      </c>
      <c r="G123" s="177" t="s">
        <v>155</v>
      </c>
      <c r="H123" s="178">
        <v>74.120999999999995</v>
      </c>
      <c r="I123" s="179"/>
      <c r="J123" s="180">
        <f>ROUND(I123*H123,2)</f>
        <v>0</v>
      </c>
      <c r="K123" s="176" t="s">
        <v>147</v>
      </c>
      <c r="L123" s="40"/>
      <c r="M123" s="181" t="s">
        <v>5</v>
      </c>
      <c r="N123" s="182" t="s">
        <v>42</v>
      </c>
      <c r="O123" s="4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3" t="s">
        <v>148</v>
      </c>
      <c r="AT123" s="23" t="s">
        <v>143</v>
      </c>
      <c r="AU123" s="23" t="s">
        <v>81</v>
      </c>
      <c r="AY123" s="23" t="s">
        <v>141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79</v>
      </c>
      <c r="BK123" s="185">
        <f>ROUND(I123*H123,2)</f>
        <v>0</v>
      </c>
      <c r="BL123" s="23" t="s">
        <v>148</v>
      </c>
      <c r="BM123" s="23" t="s">
        <v>220</v>
      </c>
    </row>
    <row r="124" spans="2:65" s="11" customFormat="1" ht="13.5">
      <c r="B124" s="186"/>
      <c r="D124" s="187" t="s">
        <v>157</v>
      </c>
      <c r="E124" s="188" t="s">
        <v>5</v>
      </c>
      <c r="F124" s="189" t="s">
        <v>221</v>
      </c>
      <c r="H124" s="190">
        <v>47.856999999999999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88" t="s">
        <v>157</v>
      </c>
      <c r="AU124" s="188" t="s">
        <v>81</v>
      </c>
      <c r="AV124" s="11" t="s">
        <v>81</v>
      </c>
      <c r="AW124" s="11" t="s">
        <v>35</v>
      </c>
      <c r="AX124" s="11" t="s">
        <v>71</v>
      </c>
      <c r="AY124" s="188" t="s">
        <v>141</v>
      </c>
    </row>
    <row r="125" spans="2:65" s="11" customFormat="1" ht="13.5">
      <c r="B125" s="186"/>
      <c r="D125" s="187" t="s">
        <v>157</v>
      </c>
      <c r="E125" s="188" t="s">
        <v>5</v>
      </c>
      <c r="F125" s="189" t="s">
        <v>101</v>
      </c>
      <c r="H125" s="190">
        <v>30.545999999999999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88" t="s">
        <v>157</v>
      </c>
      <c r="AU125" s="188" t="s">
        <v>81</v>
      </c>
      <c r="AV125" s="11" t="s">
        <v>81</v>
      </c>
      <c r="AW125" s="11" t="s">
        <v>35</v>
      </c>
      <c r="AX125" s="11" t="s">
        <v>71</v>
      </c>
      <c r="AY125" s="188" t="s">
        <v>141</v>
      </c>
    </row>
    <row r="126" spans="2:65" s="11" customFormat="1" ht="13.5">
      <c r="B126" s="186"/>
      <c r="D126" s="187" t="s">
        <v>157</v>
      </c>
      <c r="E126" s="188" t="s">
        <v>5</v>
      </c>
      <c r="F126" s="189" t="s">
        <v>222</v>
      </c>
      <c r="H126" s="190">
        <v>-0.59099999999999997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157</v>
      </c>
      <c r="AU126" s="188" t="s">
        <v>81</v>
      </c>
      <c r="AV126" s="11" t="s">
        <v>81</v>
      </c>
      <c r="AW126" s="11" t="s">
        <v>35</v>
      </c>
      <c r="AX126" s="11" t="s">
        <v>71</v>
      </c>
      <c r="AY126" s="188" t="s">
        <v>141</v>
      </c>
    </row>
    <row r="127" spans="2:65" s="11" customFormat="1" ht="13.5">
      <c r="B127" s="186"/>
      <c r="D127" s="187" t="s">
        <v>157</v>
      </c>
      <c r="E127" s="188" t="s">
        <v>5</v>
      </c>
      <c r="F127" s="189" t="s">
        <v>223</v>
      </c>
      <c r="H127" s="190">
        <v>-0.67900000000000005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88" t="s">
        <v>157</v>
      </c>
      <c r="AU127" s="188" t="s">
        <v>81</v>
      </c>
      <c r="AV127" s="11" t="s">
        <v>81</v>
      </c>
      <c r="AW127" s="11" t="s">
        <v>35</v>
      </c>
      <c r="AX127" s="11" t="s">
        <v>71</v>
      </c>
      <c r="AY127" s="188" t="s">
        <v>141</v>
      </c>
    </row>
    <row r="128" spans="2:65" s="11" customFormat="1" ht="13.5">
      <c r="B128" s="186"/>
      <c r="D128" s="187" t="s">
        <v>157</v>
      </c>
      <c r="E128" s="188" t="s">
        <v>5</v>
      </c>
      <c r="F128" s="189" t="s">
        <v>224</v>
      </c>
      <c r="H128" s="190">
        <v>-7.1680000000000001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88" t="s">
        <v>157</v>
      </c>
      <c r="AU128" s="188" t="s">
        <v>81</v>
      </c>
      <c r="AV128" s="11" t="s">
        <v>81</v>
      </c>
      <c r="AW128" s="11" t="s">
        <v>35</v>
      </c>
      <c r="AX128" s="11" t="s">
        <v>71</v>
      </c>
      <c r="AY128" s="188" t="s">
        <v>141</v>
      </c>
    </row>
    <row r="129" spans="2:65" s="11" customFormat="1" ht="13.5">
      <c r="B129" s="186"/>
      <c r="D129" s="187" t="s">
        <v>157</v>
      </c>
      <c r="E129" s="188" t="s">
        <v>5</v>
      </c>
      <c r="F129" s="189" t="s">
        <v>225</v>
      </c>
      <c r="H129" s="190">
        <v>-0.84399999999999997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157</v>
      </c>
      <c r="AU129" s="188" t="s">
        <v>81</v>
      </c>
      <c r="AV129" s="11" t="s">
        <v>81</v>
      </c>
      <c r="AW129" s="11" t="s">
        <v>35</v>
      </c>
      <c r="AX129" s="11" t="s">
        <v>71</v>
      </c>
      <c r="AY129" s="188" t="s">
        <v>141</v>
      </c>
    </row>
    <row r="130" spans="2:65" s="13" customFormat="1" ht="13.5">
      <c r="B130" s="203"/>
      <c r="D130" s="187" t="s">
        <v>157</v>
      </c>
      <c r="E130" s="204" t="s">
        <v>5</v>
      </c>
      <c r="F130" s="205" t="s">
        <v>226</v>
      </c>
      <c r="H130" s="204" t="s">
        <v>5</v>
      </c>
      <c r="I130" s="206"/>
      <c r="L130" s="203"/>
      <c r="M130" s="207"/>
      <c r="N130" s="208"/>
      <c r="O130" s="208"/>
      <c r="P130" s="208"/>
      <c r="Q130" s="208"/>
      <c r="R130" s="208"/>
      <c r="S130" s="208"/>
      <c r="T130" s="209"/>
      <c r="AT130" s="204" t="s">
        <v>157</v>
      </c>
      <c r="AU130" s="204" t="s">
        <v>81</v>
      </c>
      <c r="AV130" s="13" t="s">
        <v>79</v>
      </c>
      <c r="AW130" s="13" t="s">
        <v>35</v>
      </c>
      <c r="AX130" s="13" t="s">
        <v>71</v>
      </c>
      <c r="AY130" s="204" t="s">
        <v>141</v>
      </c>
    </row>
    <row r="131" spans="2:65" s="11" customFormat="1" ht="13.5">
      <c r="B131" s="186"/>
      <c r="D131" s="187" t="s">
        <v>157</v>
      </c>
      <c r="E131" s="188" t="s">
        <v>5</v>
      </c>
      <c r="F131" s="189" t="s">
        <v>163</v>
      </c>
      <c r="H131" s="190">
        <v>5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157</v>
      </c>
      <c r="AU131" s="188" t="s">
        <v>81</v>
      </c>
      <c r="AV131" s="11" t="s">
        <v>81</v>
      </c>
      <c r="AW131" s="11" t="s">
        <v>35</v>
      </c>
      <c r="AX131" s="11" t="s">
        <v>71</v>
      </c>
      <c r="AY131" s="188" t="s">
        <v>141</v>
      </c>
    </row>
    <row r="132" spans="2:65" s="12" customFormat="1" ht="13.5">
      <c r="B132" s="195"/>
      <c r="D132" s="187" t="s">
        <v>157</v>
      </c>
      <c r="E132" s="196" t="s">
        <v>103</v>
      </c>
      <c r="F132" s="197" t="s">
        <v>169</v>
      </c>
      <c r="H132" s="198">
        <v>74.120999999999995</v>
      </c>
      <c r="I132" s="199"/>
      <c r="L132" s="195"/>
      <c r="M132" s="200"/>
      <c r="N132" s="201"/>
      <c r="O132" s="201"/>
      <c r="P132" s="201"/>
      <c r="Q132" s="201"/>
      <c r="R132" s="201"/>
      <c r="S132" s="201"/>
      <c r="T132" s="202"/>
      <c r="AT132" s="196" t="s">
        <v>157</v>
      </c>
      <c r="AU132" s="196" t="s">
        <v>81</v>
      </c>
      <c r="AV132" s="12" t="s">
        <v>148</v>
      </c>
      <c r="AW132" s="12" t="s">
        <v>35</v>
      </c>
      <c r="AX132" s="12" t="s">
        <v>79</v>
      </c>
      <c r="AY132" s="196" t="s">
        <v>141</v>
      </c>
    </row>
    <row r="133" spans="2:65" s="1" customFormat="1" ht="16.5" customHeight="1">
      <c r="B133" s="173"/>
      <c r="C133" s="210" t="s">
        <v>11</v>
      </c>
      <c r="D133" s="210" t="s">
        <v>227</v>
      </c>
      <c r="E133" s="211" t="s">
        <v>228</v>
      </c>
      <c r="F133" s="212" t="s">
        <v>229</v>
      </c>
      <c r="G133" s="213" t="s">
        <v>214</v>
      </c>
      <c r="H133" s="214">
        <v>24.475999999999999</v>
      </c>
      <c r="I133" s="215"/>
      <c r="J133" s="216">
        <f>ROUND(I133*H133,2)</f>
        <v>0</v>
      </c>
      <c r="K133" s="212" t="s">
        <v>5</v>
      </c>
      <c r="L133" s="217"/>
      <c r="M133" s="218" t="s">
        <v>5</v>
      </c>
      <c r="N133" s="219" t="s">
        <v>42</v>
      </c>
      <c r="O133" s="41"/>
      <c r="P133" s="183">
        <f>O133*H133</f>
        <v>0</v>
      </c>
      <c r="Q133" s="183">
        <v>1</v>
      </c>
      <c r="R133" s="183">
        <f>Q133*H133</f>
        <v>24.475999999999999</v>
      </c>
      <c r="S133" s="183">
        <v>0</v>
      </c>
      <c r="T133" s="184">
        <f>S133*H133</f>
        <v>0</v>
      </c>
      <c r="AR133" s="23" t="s">
        <v>183</v>
      </c>
      <c r="AT133" s="23" t="s">
        <v>227</v>
      </c>
      <c r="AU133" s="23" t="s">
        <v>81</v>
      </c>
      <c r="AY133" s="23" t="s">
        <v>141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79</v>
      </c>
      <c r="BK133" s="185">
        <f>ROUND(I133*H133,2)</f>
        <v>0</v>
      </c>
      <c r="BL133" s="23" t="s">
        <v>148</v>
      </c>
      <c r="BM133" s="23" t="s">
        <v>230</v>
      </c>
    </row>
    <row r="134" spans="2:65" s="13" customFormat="1" ht="13.5">
      <c r="B134" s="203"/>
      <c r="D134" s="187" t="s">
        <v>157</v>
      </c>
      <c r="E134" s="204" t="s">
        <v>5</v>
      </c>
      <c r="F134" s="205" t="s">
        <v>231</v>
      </c>
      <c r="H134" s="204" t="s">
        <v>5</v>
      </c>
      <c r="I134" s="206"/>
      <c r="L134" s="203"/>
      <c r="M134" s="207"/>
      <c r="N134" s="208"/>
      <c r="O134" s="208"/>
      <c r="P134" s="208"/>
      <c r="Q134" s="208"/>
      <c r="R134" s="208"/>
      <c r="S134" s="208"/>
      <c r="T134" s="209"/>
      <c r="AT134" s="204" t="s">
        <v>157</v>
      </c>
      <c r="AU134" s="204" t="s">
        <v>81</v>
      </c>
      <c r="AV134" s="13" t="s">
        <v>79</v>
      </c>
      <c r="AW134" s="13" t="s">
        <v>35</v>
      </c>
      <c r="AX134" s="13" t="s">
        <v>71</v>
      </c>
      <c r="AY134" s="204" t="s">
        <v>141</v>
      </c>
    </row>
    <row r="135" spans="2:65" s="11" customFormat="1" ht="13.5">
      <c r="B135" s="186"/>
      <c r="D135" s="187" t="s">
        <v>157</v>
      </c>
      <c r="E135" s="188" t="s">
        <v>5</v>
      </c>
      <c r="F135" s="189" t="s">
        <v>232</v>
      </c>
      <c r="H135" s="190">
        <v>24.475999999999999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88" t="s">
        <v>157</v>
      </c>
      <c r="AU135" s="188" t="s">
        <v>81</v>
      </c>
      <c r="AV135" s="11" t="s">
        <v>81</v>
      </c>
      <c r="AW135" s="11" t="s">
        <v>35</v>
      </c>
      <c r="AX135" s="11" t="s">
        <v>79</v>
      </c>
      <c r="AY135" s="188" t="s">
        <v>141</v>
      </c>
    </row>
    <row r="136" spans="2:65" s="1" customFormat="1" ht="25.5" customHeight="1">
      <c r="B136" s="173"/>
      <c r="C136" s="174" t="s">
        <v>233</v>
      </c>
      <c r="D136" s="174" t="s">
        <v>143</v>
      </c>
      <c r="E136" s="175" t="s">
        <v>234</v>
      </c>
      <c r="F136" s="176" t="s">
        <v>235</v>
      </c>
      <c r="G136" s="177" t="s">
        <v>236</v>
      </c>
      <c r="H136" s="178">
        <v>71</v>
      </c>
      <c r="I136" s="179"/>
      <c r="J136" s="180">
        <f>ROUND(I136*H136,2)</f>
        <v>0</v>
      </c>
      <c r="K136" s="176" t="s">
        <v>147</v>
      </c>
      <c r="L136" s="40"/>
      <c r="M136" s="181" t="s">
        <v>5</v>
      </c>
      <c r="N136" s="182" t="s">
        <v>42</v>
      </c>
      <c r="O136" s="41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AR136" s="23" t="s">
        <v>148</v>
      </c>
      <c r="AT136" s="23" t="s">
        <v>143</v>
      </c>
      <c r="AU136" s="23" t="s">
        <v>81</v>
      </c>
      <c r="AY136" s="23" t="s">
        <v>141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79</v>
      </c>
      <c r="BK136" s="185">
        <f>ROUND(I136*H136,2)</f>
        <v>0</v>
      </c>
      <c r="BL136" s="23" t="s">
        <v>148</v>
      </c>
      <c r="BM136" s="23" t="s">
        <v>237</v>
      </c>
    </row>
    <row r="137" spans="2:65" s="11" customFormat="1" ht="13.5">
      <c r="B137" s="186"/>
      <c r="D137" s="187" t="s">
        <v>157</v>
      </c>
      <c r="E137" s="188" t="s">
        <v>5</v>
      </c>
      <c r="F137" s="189" t="s">
        <v>109</v>
      </c>
      <c r="H137" s="190">
        <v>71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88" t="s">
        <v>157</v>
      </c>
      <c r="AU137" s="188" t="s">
        <v>81</v>
      </c>
      <c r="AV137" s="11" t="s">
        <v>81</v>
      </c>
      <c r="AW137" s="11" t="s">
        <v>35</v>
      </c>
      <c r="AX137" s="11" t="s">
        <v>79</v>
      </c>
      <c r="AY137" s="188" t="s">
        <v>141</v>
      </c>
    </row>
    <row r="138" spans="2:65" s="1" customFormat="1" ht="25.5" customHeight="1">
      <c r="B138" s="173"/>
      <c r="C138" s="174" t="s">
        <v>238</v>
      </c>
      <c r="D138" s="174" t="s">
        <v>143</v>
      </c>
      <c r="E138" s="175" t="s">
        <v>239</v>
      </c>
      <c r="F138" s="176" t="s">
        <v>240</v>
      </c>
      <c r="G138" s="177" t="s">
        <v>236</v>
      </c>
      <c r="H138" s="178">
        <v>71</v>
      </c>
      <c r="I138" s="179"/>
      <c r="J138" s="180">
        <f>ROUND(I138*H138,2)</f>
        <v>0</v>
      </c>
      <c r="K138" s="176" t="s">
        <v>147</v>
      </c>
      <c r="L138" s="40"/>
      <c r="M138" s="181" t="s">
        <v>5</v>
      </c>
      <c r="N138" s="182" t="s">
        <v>42</v>
      </c>
      <c r="O138" s="41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AR138" s="23" t="s">
        <v>148</v>
      </c>
      <c r="AT138" s="23" t="s">
        <v>143</v>
      </c>
      <c r="AU138" s="23" t="s">
        <v>81</v>
      </c>
      <c r="AY138" s="23" t="s">
        <v>141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79</v>
      </c>
      <c r="BK138" s="185">
        <f>ROUND(I138*H138,2)</f>
        <v>0</v>
      </c>
      <c r="BL138" s="23" t="s">
        <v>148</v>
      </c>
      <c r="BM138" s="23" t="s">
        <v>241</v>
      </c>
    </row>
    <row r="139" spans="2:65" s="11" customFormat="1" ht="13.5">
      <c r="B139" s="186"/>
      <c r="D139" s="187" t="s">
        <v>157</v>
      </c>
      <c r="E139" s="188" t="s">
        <v>5</v>
      </c>
      <c r="F139" s="189" t="s">
        <v>242</v>
      </c>
      <c r="H139" s="190">
        <v>71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88" t="s">
        <v>157</v>
      </c>
      <c r="AU139" s="188" t="s">
        <v>81</v>
      </c>
      <c r="AV139" s="11" t="s">
        <v>81</v>
      </c>
      <c r="AW139" s="11" t="s">
        <v>35</v>
      </c>
      <c r="AX139" s="11" t="s">
        <v>71</v>
      </c>
      <c r="AY139" s="188" t="s">
        <v>141</v>
      </c>
    </row>
    <row r="140" spans="2:65" s="12" customFormat="1" ht="13.5">
      <c r="B140" s="195"/>
      <c r="D140" s="187" t="s">
        <v>157</v>
      </c>
      <c r="E140" s="196" t="s">
        <v>109</v>
      </c>
      <c r="F140" s="197" t="s">
        <v>169</v>
      </c>
      <c r="H140" s="198">
        <v>71</v>
      </c>
      <c r="I140" s="199"/>
      <c r="L140" s="195"/>
      <c r="M140" s="200"/>
      <c r="N140" s="201"/>
      <c r="O140" s="201"/>
      <c r="P140" s="201"/>
      <c r="Q140" s="201"/>
      <c r="R140" s="201"/>
      <c r="S140" s="201"/>
      <c r="T140" s="202"/>
      <c r="AT140" s="196" t="s">
        <v>157</v>
      </c>
      <c r="AU140" s="196" t="s">
        <v>81</v>
      </c>
      <c r="AV140" s="12" t="s">
        <v>148</v>
      </c>
      <c r="AW140" s="12" t="s">
        <v>35</v>
      </c>
      <c r="AX140" s="12" t="s">
        <v>79</v>
      </c>
      <c r="AY140" s="196" t="s">
        <v>141</v>
      </c>
    </row>
    <row r="141" spans="2:65" s="1" customFormat="1" ht="25.5" customHeight="1">
      <c r="B141" s="173"/>
      <c r="C141" s="174" t="s">
        <v>243</v>
      </c>
      <c r="D141" s="174" t="s">
        <v>143</v>
      </c>
      <c r="E141" s="175" t="s">
        <v>244</v>
      </c>
      <c r="F141" s="176" t="s">
        <v>245</v>
      </c>
      <c r="G141" s="177" t="s">
        <v>236</v>
      </c>
      <c r="H141" s="178">
        <v>71</v>
      </c>
      <c r="I141" s="179"/>
      <c r="J141" s="180">
        <f>ROUND(I141*H141,2)</f>
        <v>0</v>
      </c>
      <c r="K141" s="176" t="s">
        <v>147</v>
      </c>
      <c r="L141" s="40"/>
      <c r="M141" s="181" t="s">
        <v>5</v>
      </c>
      <c r="N141" s="182" t="s">
        <v>42</v>
      </c>
      <c r="O141" s="41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23" t="s">
        <v>148</v>
      </c>
      <c r="AT141" s="23" t="s">
        <v>143</v>
      </c>
      <c r="AU141" s="23" t="s">
        <v>81</v>
      </c>
      <c r="AY141" s="23" t="s">
        <v>141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79</v>
      </c>
      <c r="BK141" s="185">
        <f>ROUND(I141*H141,2)</f>
        <v>0</v>
      </c>
      <c r="BL141" s="23" t="s">
        <v>148</v>
      </c>
      <c r="BM141" s="23" t="s">
        <v>246</v>
      </c>
    </row>
    <row r="142" spans="2:65" s="11" customFormat="1" ht="13.5">
      <c r="B142" s="186"/>
      <c r="D142" s="187" t="s">
        <v>157</v>
      </c>
      <c r="E142" s="188" t="s">
        <v>5</v>
      </c>
      <c r="F142" s="189" t="s">
        <v>109</v>
      </c>
      <c r="H142" s="190">
        <v>71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88" t="s">
        <v>157</v>
      </c>
      <c r="AU142" s="188" t="s">
        <v>81</v>
      </c>
      <c r="AV142" s="11" t="s">
        <v>81</v>
      </c>
      <c r="AW142" s="11" t="s">
        <v>35</v>
      </c>
      <c r="AX142" s="11" t="s">
        <v>79</v>
      </c>
      <c r="AY142" s="188" t="s">
        <v>141</v>
      </c>
    </row>
    <row r="143" spans="2:65" s="1" customFormat="1" ht="16.5" customHeight="1">
      <c r="B143" s="173"/>
      <c r="C143" s="210" t="s">
        <v>247</v>
      </c>
      <c r="D143" s="210" t="s">
        <v>227</v>
      </c>
      <c r="E143" s="211" t="s">
        <v>248</v>
      </c>
      <c r="F143" s="212" t="s">
        <v>249</v>
      </c>
      <c r="G143" s="213" t="s">
        <v>250</v>
      </c>
      <c r="H143" s="214">
        <v>1.0649999999999999</v>
      </c>
      <c r="I143" s="215"/>
      <c r="J143" s="216">
        <f>ROUND(I143*H143,2)</f>
        <v>0</v>
      </c>
      <c r="K143" s="212" t="s">
        <v>147</v>
      </c>
      <c r="L143" s="217"/>
      <c r="M143" s="218" t="s">
        <v>5</v>
      </c>
      <c r="N143" s="219" t="s">
        <v>42</v>
      </c>
      <c r="O143" s="41"/>
      <c r="P143" s="183">
        <f>O143*H143</f>
        <v>0</v>
      </c>
      <c r="Q143" s="183">
        <v>1E-3</v>
      </c>
      <c r="R143" s="183">
        <f>Q143*H143</f>
        <v>1.065E-3</v>
      </c>
      <c r="S143" s="183">
        <v>0</v>
      </c>
      <c r="T143" s="184">
        <f>S143*H143</f>
        <v>0</v>
      </c>
      <c r="AR143" s="23" t="s">
        <v>183</v>
      </c>
      <c r="AT143" s="23" t="s">
        <v>227</v>
      </c>
      <c r="AU143" s="23" t="s">
        <v>81</v>
      </c>
      <c r="AY143" s="23" t="s">
        <v>141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79</v>
      </c>
      <c r="BK143" s="185">
        <f>ROUND(I143*H143,2)</f>
        <v>0</v>
      </c>
      <c r="BL143" s="23" t="s">
        <v>148</v>
      </c>
      <c r="BM143" s="23" t="s">
        <v>251</v>
      </c>
    </row>
    <row r="144" spans="2:65" s="11" customFormat="1" ht="13.5">
      <c r="B144" s="186"/>
      <c r="D144" s="187" t="s">
        <v>157</v>
      </c>
      <c r="E144" s="188" t="s">
        <v>5</v>
      </c>
      <c r="F144" s="189" t="s">
        <v>252</v>
      </c>
      <c r="H144" s="190">
        <v>1.0649999999999999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88" t="s">
        <v>157</v>
      </c>
      <c r="AU144" s="188" t="s">
        <v>81</v>
      </c>
      <c r="AV144" s="11" t="s">
        <v>81</v>
      </c>
      <c r="AW144" s="11" t="s">
        <v>35</v>
      </c>
      <c r="AX144" s="11" t="s">
        <v>79</v>
      </c>
      <c r="AY144" s="188" t="s">
        <v>141</v>
      </c>
    </row>
    <row r="145" spans="2:65" s="10" customFormat="1" ht="29.85" customHeight="1">
      <c r="B145" s="160"/>
      <c r="D145" s="161" t="s">
        <v>70</v>
      </c>
      <c r="E145" s="171" t="s">
        <v>148</v>
      </c>
      <c r="F145" s="171" t="s">
        <v>253</v>
      </c>
      <c r="I145" s="163"/>
      <c r="J145" s="172">
        <f>BK145</f>
        <v>0</v>
      </c>
      <c r="L145" s="160"/>
      <c r="M145" s="165"/>
      <c r="N145" s="166"/>
      <c r="O145" s="166"/>
      <c r="P145" s="167">
        <f>SUM(P146:P162)</f>
        <v>0</v>
      </c>
      <c r="Q145" s="166"/>
      <c r="R145" s="167">
        <f>SUM(R146:R162)</f>
        <v>3.0772400000000002E-2</v>
      </c>
      <c r="S145" s="166"/>
      <c r="T145" s="168">
        <f>SUM(T146:T162)</f>
        <v>0</v>
      </c>
      <c r="AR145" s="161" t="s">
        <v>79</v>
      </c>
      <c r="AT145" s="169" t="s">
        <v>70</v>
      </c>
      <c r="AU145" s="169" t="s">
        <v>79</v>
      </c>
      <c r="AY145" s="161" t="s">
        <v>141</v>
      </c>
      <c r="BK145" s="170">
        <f>SUM(BK146:BK162)</f>
        <v>0</v>
      </c>
    </row>
    <row r="146" spans="2:65" s="1" customFormat="1" ht="16.5" customHeight="1">
      <c r="B146" s="173"/>
      <c r="C146" s="174" t="s">
        <v>254</v>
      </c>
      <c r="D146" s="174" t="s">
        <v>143</v>
      </c>
      <c r="E146" s="175" t="s">
        <v>255</v>
      </c>
      <c r="F146" s="176" t="s">
        <v>256</v>
      </c>
      <c r="G146" s="177" t="s">
        <v>155</v>
      </c>
      <c r="H146" s="178">
        <v>36.222999999999999</v>
      </c>
      <c r="I146" s="179"/>
      <c r="J146" s="180">
        <f>ROUND(I146*H146,2)</f>
        <v>0</v>
      </c>
      <c r="K146" s="176" t="s">
        <v>147</v>
      </c>
      <c r="L146" s="40"/>
      <c r="M146" s="181" t="s">
        <v>5</v>
      </c>
      <c r="N146" s="182" t="s">
        <v>42</v>
      </c>
      <c r="O146" s="41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AR146" s="23" t="s">
        <v>148</v>
      </c>
      <c r="AT146" s="23" t="s">
        <v>143</v>
      </c>
      <c r="AU146" s="23" t="s">
        <v>81</v>
      </c>
      <c r="AY146" s="23" t="s">
        <v>141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23" t="s">
        <v>79</v>
      </c>
      <c r="BK146" s="185">
        <f>ROUND(I146*H146,2)</f>
        <v>0</v>
      </c>
      <c r="BL146" s="23" t="s">
        <v>148</v>
      </c>
      <c r="BM146" s="23" t="s">
        <v>257</v>
      </c>
    </row>
    <row r="147" spans="2:65" s="11" customFormat="1" ht="13.5">
      <c r="B147" s="186"/>
      <c r="D147" s="187" t="s">
        <v>157</v>
      </c>
      <c r="E147" s="188" t="s">
        <v>5</v>
      </c>
      <c r="F147" s="189" t="s">
        <v>258</v>
      </c>
      <c r="H147" s="190">
        <v>7.0640000000000001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88" t="s">
        <v>157</v>
      </c>
      <c r="AU147" s="188" t="s">
        <v>81</v>
      </c>
      <c r="AV147" s="11" t="s">
        <v>81</v>
      </c>
      <c r="AW147" s="11" t="s">
        <v>35</v>
      </c>
      <c r="AX147" s="11" t="s">
        <v>71</v>
      </c>
      <c r="AY147" s="188" t="s">
        <v>141</v>
      </c>
    </row>
    <row r="148" spans="2:65" s="11" customFormat="1" ht="13.5">
      <c r="B148" s="186"/>
      <c r="D148" s="187" t="s">
        <v>157</v>
      </c>
      <c r="E148" s="188" t="s">
        <v>5</v>
      </c>
      <c r="F148" s="189" t="s">
        <v>259</v>
      </c>
      <c r="H148" s="190">
        <v>28.132999999999999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88" t="s">
        <v>157</v>
      </c>
      <c r="AU148" s="188" t="s">
        <v>81</v>
      </c>
      <c r="AV148" s="11" t="s">
        <v>81</v>
      </c>
      <c r="AW148" s="11" t="s">
        <v>35</v>
      </c>
      <c r="AX148" s="11" t="s">
        <v>71</v>
      </c>
      <c r="AY148" s="188" t="s">
        <v>141</v>
      </c>
    </row>
    <row r="149" spans="2:65" s="13" customFormat="1" ht="13.5">
      <c r="B149" s="203"/>
      <c r="D149" s="187" t="s">
        <v>157</v>
      </c>
      <c r="E149" s="204" t="s">
        <v>5</v>
      </c>
      <c r="F149" s="205" t="s">
        <v>260</v>
      </c>
      <c r="H149" s="204" t="s">
        <v>5</v>
      </c>
      <c r="I149" s="206"/>
      <c r="L149" s="203"/>
      <c r="M149" s="207"/>
      <c r="N149" s="208"/>
      <c r="O149" s="208"/>
      <c r="P149" s="208"/>
      <c r="Q149" s="208"/>
      <c r="R149" s="208"/>
      <c r="S149" s="208"/>
      <c r="T149" s="209"/>
      <c r="AT149" s="204" t="s">
        <v>157</v>
      </c>
      <c r="AU149" s="204" t="s">
        <v>81</v>
      </c>
      <c r="AV149" s="13" t="s">
        <v>79</v>
      </c>
      <c r="AW149" s="13" t="s">
        <v>35</v>
      </c>
      <c r="AX149" s="13" t="s">
        <v>71</v>
      </c>
      <c r="AY149" s="204" t="s">
        <v>141</v>
      </c>
    </row>
    <row r="150" spans="2:65" s="11" customFormat="1" ht="13.5">
      <c r="B150" s="186"/>
      <c r="D150" s="187" t="s">
        <v>157</v>
      </c>
      <c r="E150" s="188" t="s">
        <v>5</v>
      </c>
      <c r="F150" s="189" t="s">
        <v>261</v>
      </c>
      <c r="H150" s="190">
        <v>0.57599999999999996</v>
      </c>
      <c r="I150" s="191"/>
      <c r="L150" s="186"/>
      <c r="M150" s="192"/>
      <c r="N150" s="193"/>
      <c r="O150" s="193"/>
      <c r="P150" s="193"/>
      <c r="Q150" s="193"/>
      <c r="R150" s="193"/>
      <c r="S150" s="193"/>
      <c r="T150" s="194"/>
      <c r="AT150" s="188" t="s">
        <v>157</v>
      </c>
      <c r="AU150" s="188" t="s">
        <v>81</v>
      </c>
      <c r="AV150" s="11" t="s">
        <v>81</v>
      </c>
      <c r="AW150" s="11" t="s">
        <v>35</v>
      </c>
      <c r="AX150" s="11" t="s">
        <v>71</v>
      </c>
      <c r="AY150" s="188" t="s">
        <v>141</v>
      </c>
    </row>
    <row r="151" spans="2:65" s="11" customFormat="1" ht="13.5">
      <c r="B151" s="186"/>
      <c r="D151" s="187" t="s">
        <v>157</v>
      </c>
      <c r="E151" s="188" t="s">
        <v>5</v>
      </c>
      <c r="F151" s="189" t="s">
        <v>262</v>
      </c>
      <c r="H151" s="190">
        <v>0.45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88" t="s">
        <v>157</v>
      </c>
      <c r="AU151" s="188" t="s">
        <v>81</v>
      </c>
      <c r="AV151" s="11" t="s">
        <v>81</v>
      </c>
      <c r="AW151" s="11" t="s">
        <v>35</v>
      </c>
      <c r="AX151" s="11" t="s">
        <v>71</v>
      </c>
      <c r="AY151" s="188" t="s">
        <v>141</v>
      </c>
    </row>
    <row r="152" spans="2:65" s="12" customFormat="1" ht="13.5">
      <c r="B152" s="195"/>
      <c r="D152" s="187" t="s">
        <v>157</v>
      </c>
      <c r="E152" s="196" t="s">
        <v>96</v>
      </c>
      <c r="F152" s="197" t="s">
        <v>169</v>
      </c>
      <c r="H152" s="198">
        <v>36.222999999999999</v>
      </c>
      <c r="I152" s="199"/>
      <c r="L152" s="195"/>
      <c r="M152" s="200"/>
      <c r="N152" s="201"/>
      <c r="O152" s="201"/>
      <c r="P152" s="201"/>
      <c r="Q152" s="201"/>
      <c r="R152" s="201"/>
      <c r="S152" s="201"/>
      <c r="T152" s="202"/>
      <c r="AT152" s="196" t="s">
        <v>157</v>
      </c>
      <c r="AU152" s="196" t="s">
        <v>81</v>
      </c>
      <c r="AV152" s="12" t="s">
        <v>148</v>
      </c>
      <c r="AW152" s="12" t="s">
        <v>35</v>
      </c>
      <c r="AX152" s="12" t="s">
        <v>79</v>
      </c>
      <c r="AY152" s="196" t="s">
        <v>141</v>
      </c>
    </row>
    <row r="153" spans="2:65" s="1" customFormat="1" ht="16.5" customHeight="1">
      <c r="B153" s="173"/>
      <c r="C153" s="174" t="s">
        <v>10</v>
      </c>
      <c r="D153" s="174" t="s">
        <v>143</v>
      </c>
      <c r="E153" s="175" t="s">
        <v>263</v>
      </c>
      <c r="F153" s="176" t="s">
        <v>264</v>
      </c>
      <c r="G153" s="177" t="s">
        <v>155</v>
      </c>
      <c r="H153" s="178">
        <v>0.84399999999999997</v>
      </c>
      <c r="I153" s="179"/>
      <c r="J153" s="180">
        <f>ROUND(I153*H153,2)</f>
        <v>0</v>
      </c>
      <c r="K153" s="176" t="s">
        <v>147</v>
      </c>
      <c r="L153" s="40"/>
      <c r="M153" s="181" t="s">
        <v>5</v>
      </c>
      <c r="N153" s="182" t="s">
        <v>42</v>
      </c>
      <c r="O153" s="41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AR153" s="23" t="s">
        <v>148</v>
      </c>
      <c r="AT153" s="23" t="s">
        <v>143</v>
      </c>
      <c r="AU153" s="23" t="s">
        <v>81</v>
      </c>
      <c r="AY153" s="23" t="s">
        <v>141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3" t="s">
        <v>79</v>
      </c>
      <c r="BK153" s="185">
        <f>ROUND(I153*H153,2)</f>
        <v>0</v>
      </c>
      <c r="BL153" s="23" t="s">
        <v>148</v>
      </c>
      <c r="BM153" s="23" t="s">
        <v>265</v>
      </c>
    </row>
    <row r="154" spans="2:65" s="13" customFormat="1" ht="13.5">
      <c r="B154" s="203"/>
      <c r="D154" s="187" t="s">
        <v>157</v>
      </c>
      <c r="E154" s="204" t="s">
        <v>5</v>
      </c>
      <c r="F154" s="205" t="s">
        <v>266</v>
      </c>
      <c r="H154" s="204" t="s">
        <v>5</v>
      </c>
      <c r="I154" s="206"/>
      <c r="L154" s="203"/>
      <c r="M154" s="207"/>
      <c r="N154" s="208"/>
      <c r="O154" s="208"/>
      <c r="P154" s="208"/>
      <c r="Q154" s="208"/>
      <c r="R154" s="208"/>
      <c r="S154" s="208"/>
      <c r="T154" s="209"/>
      <c r="AT154" s="204" t="s">
        <v>157</v>
      </c>
      <c r="AU154" s="204" t="s">
        <v>81</v>
      </c>
      <c r="AV154" s="13" t="s">
        <v>79</v>
      </c>
      <c r="AW154" s="13" t="s">
        <v>35</v>
      </c>
      <c r="AX154" s="13" t="s">
        <v>71</v>
      </c>
      <c r="AY154" s="204" t="s">
        <v>141</v>
      </c>
    </row>
    <row r="155" spans="2:65" s="11" customFormat="1" ht="13.5">
      <c r="B155" s="186"/>
      <c r="D155" s="187" t="s">
        <v>157</v>
      </c>
      <c r="E155" s="188" t="s">
        <v>5</v>
      </c>
      <c r="F155" s="189" t="s">
        <v>267</v>
      </c>
      <c r="H155" s="190">
        <v>0.84399999999999997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88" t="s">
        <v>157</v>
      </c>
      <c r="AU155" s="188" t="s">
        <v>81</v>
      </c>
      <c r="AV155" s="11" t="s">
        <v>81</v>
      </c>
      <c r="AW155" s="11" t="s">
        <v>35</v>
      </c>
      <c r="AX155" s="11" t="s">
        <v>71</v>
      </c>
      <c r="AY155" s="188" t="s">
        <v>141</v>
      </c>
    </row>
    <row r="156" spans="2:65" s="12" customFormat="1" ht="13.5">
      <c r="B156" s="195"/>
      <c r="D156" s="187" t="s">
        <v>157</v>
      </c>
      <c r="E156" s="196" t="s">
        <v>111</v>
      </c>
      <c r="F156" s="197" t="s">
        <v>169</v>
      </c>
      <c r="H156" s="198">
        <v>0.84399999999999997</v>
      </c>
      <c r="I156" s="199"/>
      <c r="L156" s="195"/>
      <c r="M156" s="200"/>
      <c r="N156" s="201"/>
      <c r="O156" s="201"/>
      <c r="P156" s="201"/>
      <c r="Q156" s="201"/>
      <c r="R156" s="201"/>
      <c r="S156" s="201"/>
      <c r="T156" s="202"/>
      <c r="AT156" s="196" t="s">
        <v>157</v>
      </c>
      <c r="AU156" s="196" t="s">
        <v>81</v>
      </c>
      <c r="AV156" s="12" t="s">
        <v>148</v>
      </c>
      <c r="AW156" s="12" t="s">
        <v>35</v>
      </c>
      <c r="AX156" s="12" t="s">
        <v>79</v>
      </c>
      <c r="AY156" s="196" t="s">
        <v>141</v>
      </c>
    </row>
    <row r="157" spans="2:65" s="1" customFormat="1" ht="16.5" customHeight="1">
      <c r="B157" s="173"/>
      <c r="C157" s="174" t="s">
        <v>268</v>
      </c>
      <c r="D157" s="174" t="s">
        <v>143</v>
      </c>
      <c r="E157" s="175" t="s">
        <v>269</v>
      </c>
      <c r="F157" s="176" t="s">
        <v>270</v>
      </c>
      <c r="G157" s="177" t="s">
        <v>236</v>
      </c>
      <c r="H157" s="178">
        <v>1.35</v>
      </c>
      <c r="I157" s="179"/>
      <c r="J157" s="180">
        <f>ROUND(I157*H157,2)</f>
        <v>0</v>
      </c>
      <c r="K157" s="176" t="s">
        <v>147</v>
      </c>
      <c r="L157" s="40"/>
      <c r="M157" s="181" t="s">
        <v>5</v>
      </c>
      <c r="N157" s="182" t="s">
        <v>42</v>
      </c>
      <c r="O157" s="41"/>
      <c r="P157" s="183">
        <f>O157*H157</f>
        <v>0</v>
      </c>
      <c r="Q157" s="183">
        <v>6.3200000000000001E-3</v>
      </c>
      <c r="R157" s="183">
        <f>Q157*H157</f>
        <v>8.5320000000000014E-3</v>
      </c>
      <c r="S157" s="183">
        <v>0</v>
      </c>
      <c r="T157" s="184">
        <f>S157*H157</f>
        <v>0</v>
      </c>
      <c r="AR157" s="23" t="s">
        <v>148</v>
      </c>
      <c r="AT157" s="23" t="s">
        <v>143</v>
      </c>
      <c r="AU157" s="23" t="s">
        <v>81</v>
      </c>
      <c r="AY157" s="23" t="s">
        <v>141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79</v>
      </c>
      <c r="BK157" s="185">
        <f>ROUND(I157*H157,2)</f>
        <v>0</v>
      </c>
      <c r="BL157" s="23" t="s">
        <v>148</v>
      </c>
      <c r="BM157" s="23" t="s">
        <v>271</v>
      </c>
    </row>
    <row r="158" spans="2:65" s="13" customFormat="1" ht="13.5">
      <c r="B158" s="203"/>
      <c r="D158" s="187" t="s">
        <v>157</v>
      </c>
      <c r="E158" s="204" t="s">
        <v>5</v>
      </c>
      <c r="F158" s="205" t="s">
        <v>266</v>
      </c>
      <c r="H158" s="204" t="s">
        <v>5</v>
      </c>
      <c r="I158" s="206"/>
      <c r="L158" s="203"/>
      <c r="M158" s="207"/>
      <c r="N158" s="208"/>
      <c r="O158" s="208"/>
      <c r="P158" s="208"/>
      <c r="Q158" s="208"/>
      <c r="R158" s="208"/>
      <c r="S158" s="208"/>
      <c r="T158" s="209"/>
      <c r="AT158" s="204" t="s">
        <v>157</v>
      </c>
      <c r="AU158" s="204" t="s">
        <v>81</v>
      </c>
      <c r="AV158" s="13" t="s">
        <v>79</v>
      </c>
      <c r="AW158" s="13" t="s">
        <v>35</v>
      </c>
      <c r="AX158" s="13" t="s">
        <v>71</v>
      </c>
      <c r="AY158" s="204" t="s">
        <v>141</v>
      </c>
    </row>
    <row r="159" spans="2:65" s="11" customFormat="1" ht="13.5">
      <c r="B159" s="186"/>
      <c r="D159" s="187" t="s">
        <v>157</v>
      </c>
      <c r="E159" s="188" t="s">
        <v>5</v>
      </c>
      <c r="F159" s="189" t="s">
        <v>272</v>
      </c>
      <c r="H159" s="190">
        <v>1.35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88" t="s">
        <v>157</v>
      </c>
      <c r="AU159" s="188" t="s">
        <v>81</v>
      </c>
      <c r="AV159" s="11" t="s">
        <v>81</v>
      </c>
      <c r="AW159" s="11" t="s">
        <v>35</v>
      </c>
      <c r="AX159" s="11" t="s">
        <v>79</v>
      </c>
      <c r="AY159" s="188" t="s">
        <v>141</v>
      </c>
    </row>
    <row r="160" spans="2:65" s="1" customFormat="1" ht="25.5" customHeight="1">
      <c r="B160" s="173"/>
      <c r="C160" s="174" t="s">
        <v>273</v>
      </c>
      <c r="D160" s="174" t="s">
        <v>143</v>
      </c>
      <c r="E160" s="175" t="s">
        <v>274</v>
      </c>
      <c r="F160" s="176" t="s">
        <v>275</v>
      </c>
      <c r="G160" s="177" t="s">
        <v>214</v>
      </c>
      <c r="H160" s="178">
        <v>2.5999999999999999E-2</v>
      </c>
      <c r="I160" s="179"/>
      <c r="J160" s="180">
        <f>ROUND(I160*H160,2)</f>
        <v>0</v>
      </c>
      <c r="K160" s="176" t="s">
        <v>147</v>
      </c>
      <c r="L160" s="40"/>
      <c r="M160" s="181" t="s">
        <v>5</v>
      </c>
      <c r="N160" s="182" t="s">
        <v>42</v>
      </c>
      <c r="O160" s="41"/>
      <c r="P160" s="183">
        <f>O160*H160</f>
        <v>0</v>
      </c>
      <c r="Q160" s="183">
        <v>0.85540000000000005</v>
      </c>
      <c r="R160" s="183">
        <f>Q160*H160</f>
        <v>2.22404E-2</v>
      </c>
      <c r="S160" s="183">
        <v>0</v>
      </c>
      <c r="T160" s="184">
        <f>S160*H160</f>
        <v>0</v>
      </c>
      <c r="AR160" s="23" t="s">
        <v>148</v>
      </c>
      <c r="AT160" s="23" t="s">
        <v>143</v>
      </c>
      <c r="AU160" s="23" t="s">
        <v>81</v>
      </c>
      <c r="AY160" s="23" t="s">
        <v>141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79</v>
      </c>
      <c r="BK160" s="185">
        <f>ROUND(I160*H160,2)</f>
        <v>0</v>
      </c>
      <c r="BL160" s="23" t="s">
        <v>148</v>
      </c>
      <c r="BM160" s="23" t="s">
        <v>276</v>
      </c>
    </row>
    <row r="161" spans="2:65" s="13" customFormat="1" ht="13.5">
      <c r="B161" s="203"/>
      <c r="D161" s="187" t="s">
        <v>157</v>
      </c>
      <c r="E161" s="204" t="s">
        <v>5</v>
      </c>
      <c r="F161" s="205" t="s">
        <v>266</v>
      </c>
      <c r="H161" s="204" t="s">
        <v>5</v>
      </c>
      <c r="I161" s="206"/>
      <c r="L161" s="203"/>
      <c r="M161" s="207"/>
      <c r="N161" s="208"/>
      <c r="O161" s="208"/>
      <c r="P161" s="208"/>
      <c r="Q161" s="208"/>
      <c r="R161" s="208"/>
      <c r="S161" s="208"/>
      <c r="T161" s="209"/>
      <c r="AT161" s="204" t="s">
        <v>157</v>
      </c>
      <c r="AU161" s="204" t="s">
        <v>81</v>
      </c>
      <c r="AV161" s="13" t="s">
        <v>79</v>
      </c>
      <c r="AW161" s="13" t="s">
        <v>35</v>
      </c>
      <c r="AX161" s="13" t="s">
        <v>71</v>
      </c>
      <c r="AY161" s="204" t="s">
        <v>141</v>
      </c>
    </row>
    <row r="162" spans="2:65" s="11" customFormat="1" ht="13.5">
      <c r="B162" s="186"/>
      <c r="D162" s="187" t="s">
        <v>157</v>
      </c>
      <c r="E162" s="188" t="s">
        <v>5</v>
      </c>
      <c r="F162" s="189" t="s">
        <v>277</v>
      </c>
      <c r="H162" s="190">
        <v>2.5999999999999999E-2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88" t="s">
        <v>157</v>
      </c>
      <c r="AU162" s="188" t="s">
        <v>81</v>
      </c>
      <c r="AV162" s="11" t="s">
        <v>81</v>
      </c>
      <c r="AW162" s="11" t="s">
        <v>35</v>
      </c>
      <c r="AX162" s="11" t="s">
        <v>79</v>
      </c>
      <c r="AY162" s="188" t="s">
        <v>141</v>
      </c>
    </row>
    <row r="163" spans="2:65" s="10" customFormat="1" ht="29.85" customHeight="1">
      <c r="B163" s="160"/>
      <c r="D163" s="161" t="s">
        <v>70</v>
      </c>
      <c r="E163" s="171" t="s">
        <v>163</v>
      </c>
      <c r="F163" s="171" t="s">
        <v>278</v>
      </c>
      <c r="I163" s="163"/>
      <c r="J163" s="172">
        <f>BK163</f>
        <v>0</v>
      </c>
      <c r="L163" s="160"/>
      <c r="M163" s="165"/>
      <c r="N163" s="166"/>
      <c r="O163" s="166"/>
      <c r="P163" s="167">
        <f>SUM(P164:P166)</f>
        <v>0</v>
      </c>
      <c r="Q163" s="166"/>
      <c r="R163" s="167">
        <f>SUM(R164:R166)</f>
        <v>1.4981999999999998</v>
      </c>
      <c r="S163" s="166"/>
      <c r="T163" s="168">
        <f>SUM(T164:T166)</f>
        <v>0</v>
      </c>
      <c r="AR163" s="161" t="s">
        <v>79</v>
      </c>
      <c r="AT163" s="169" t="s">
        <v>70</v>
      </c>
      <c r="AU163" s="169" t="s">
        <v>79</v>
      </c>
      <c r="AY163" s="161" t="s">
        <v>141</v>
      </c>
      <c r="BK163" s="170">
        <f>SUM(BK164:BK166)</f>
        <v>0</v>
      </c>
    </row>
    <row r="164" spans="2:65" s="1" customFormat="1" ht="25.5" customHeight="1">
      <c r="B164" s="173"/>
      <c r="C164" s="174" t="s">
        <v>279</v>
      </c>
      <c r="D164" s="174" t="s">
        <v>143</v>
      </c>
      <c r="E164" s="175" t="s">
        <v>280</v>
      </c>
      <c r="F164" s="176" t="s">
        <v>281</v>
      </c>
      <c r="G164" s="177" t="s">
        <v>236</v>
      </c>
      <c r="H164" s="178">
        <v>11</v>
      </c>
      <c r="I164" s="179"/>
      <c r="J164" s="180">
        <f>ROUND(I164*H164,2)</f>
        <v>0</v>
      </c>
      <c r="K164" s="176" t="s">
        <v>5</v>
      </c>
      <c r="L164" s="40"/>
      <c r="M164" s="181" t="s">
        <v>5</v>
      </c>
      <c r="N164" s="182" t="s">
        <v>42</v>
      </c>
      <c r="O164" s="41"/>
      <c r="P164" s="183">
        <f>O164*H164</f>
        <v>0</v>
      </c>
      <c r="Q164" s="183">
        <v>0.13619999999999999</v>
      </c>
      <c r="R164" s="183">
        <f>Q164*H164</f>
        <v>1.4981999999999998</v>
      </c>
      <c r="S164" s="183">
        <v>0</v>
      </c>
      <c r="T164" s="184">
        <f>S164*H164</f>
        <v>0</v>
      </c>
      <c r="AR164" s="23" t="s">
        <v>148</v>
      </c>
      <c r="AT164" s="23" t="s">
        <v>143</v>
      </c>
      <c r="AU164" s="23" t="s">
        <v>81</v>
      </c>
      <c r="AY164" s="23" t="s">
        <v>141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79</v>
      </c>
      <c r="BK164" s="185">
        <f>ROUND(I164*H164,2)</f>
        <v>0</v>
      </c>
      <c r="BL164" s="23" t="s">
        <v>148</v>
      </c>
      <c r="BM164" s="23" t="s">
        <v>282</v>
      </c>
    </row>
    <row r="165" spans="2:65" s="1" customFormat="1" ht="27">
      <c r="B165" s="40"/>
      <c r="D165" s="187" t="s">
        <v>283</v>
      </c>
      <c r="F165" s="220" t="s">
        <v>284</v>
      </c>
      <c r="I165" s="221"/>
      <c r="L165" s="40"/>
      <c r="M165" s="222"/>
      <c r="N165" s="41"/>
      <c r="O165" s="41"/>
      <c r="P165" s="41"/>
      <c r="Q165" s="41"/>
      <c r="R165" s="41"/>
      <c r="S165" s="41"/>
      <c r="T165" s="69"/>
      <c r="AT165" s="23" t="s">
        <v>283</v>
      </c>
      <c r="AU165" s="23" t="s">
        <v>81</v>
      </c>
    </row>
    <row r="166" spans="2:65" s="11" customFormat="1" ht="13.5">
      <c r="B166" s="186"/>
      <c r="D166" s="187" t="s">
        <v>157</v>
      </c>
      <c r="E166" s="188" t="s">
        <v>5</v>
      </c>
      <c r="F166" s="189" t="s">
        <v>285</v>
      </c>
      <c r="H166" s="190">
        <v>11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157</v>
      </c>
      <c r="AU166" s="188" t="s">
        <v>81</v>
      </c>
      <c r="AV166" s="11" t="s">
        <v>81</v>
      </c>
      <c r="AW166" s="11" t="s">
        <v>35</v>
      </c>
      <c r="AX166" s="11" t="s">
        <v>79</v>
      </c>
      <c r="AY166" s="188" t="s">
        <v>141</v>
      </c>
    </row>
    <row r="167" spans="2:65" s="10" customFormat="1" ht="29.85" customHeight="1">
      <c r="B167" s="160"/>
      <c r="D167" s="161" t="s">
        <v>70</v>
      </c>
      <c r="E167" s="171" t="s">
        <v>183</v>
      </c>
      <c r="F167" s="171" t="s">
        <v>286</v>
      </c>
      <c r="I167" s="163"/>
      <c r="J167" s="172">
        <f>BK167</f>
        <v>0</v>
      </c>
      <c r="L167" s="160"/>
      <c r="M167" s="165"/>
      <c r="N167" s="166"/>
      <c r="O167" s="166"/>
      <c r="P167" s="167">
        <f>SUM(P168:P194)</f>
        <v>0</v>
      </c>
      <c r="Q167" s="166"/>
      <c r="R167" s="167">
        <f>SUM(R168:R194)</f>
        <v>1.4366314999999998</v>
      </c>
      <c r="S167" s="166"/>
      <c r="T167" s="168">
        <f>SUM(T168:T194)</f>
        <v>0</v>
      </c>
      <c r="AR167" s="161" t="s">
        <v>79</v>
      </c>
      <c r="AT167" s="169" t="s">
        <v>70</v>
      </c>
      <c r="AU167" s="169" t="s">
        <v>79</v>
      </c>
      <c r="AY167" s="161" t="s">
        <v>141</v>
      </c>
      <c r="BK167" s="170">
        <f>SUM(BK168:BK194)</f>
        <v>0</v>
      </c>
    </row>
    <row r="168" spans="2:65" s="1" customFormat="1" ht="25.5" customHeight="1">
      <c r="B168" s="173"/>
      <c r="C168" s="174" t="s">
        <v>287</v>
      </c>
      <c r="D168" s="174" t="s">
        <v>143</v>
      </c>
      <c r="E168" s="175" t="s">
        <v>288</v>
      </c>
      <c r="F168" s="176" t="s">
        <v>289</v>
      </c>
      <c r="G168" s="177" t="s">
        <v>146</v>
      </c>
      <c r="H168" s="178">
        <v>69.5</v>
      </c>
      <c r="I168" s="179"/>
      <c r="J168" s="180">
        <f>ROUND(I168*H168,2)</f>
        <v>0</v>
      </c>
      <c r="K168" s="176" t="s">
        <v>147</v>
      </c>
      <c r="L168" s="40"/>
      <c r="M168" s="181" t="s">
        <v>5</v>
      </c>
      <c r="N168" s="182" t="s">
        <v>42</v>
      </c>
      <c r="O168" s="41"/>
      <c r="P168" s="183">
        <f>O168*H168</f>
        <v>0</v>
      </c>
      <c r="Q168" s="183">
        <v>1.0000000000000001E-5</v>
      </c>
      <c r="R168" s="183">
        <f>Q168*H168</f>
        <v>6.9500000000000009E-4</v>
      </c>
      <c r="S168" s="183">
        <v>0</v>
      </c>
      <c r="T168" s="184">
        <f>S168*H168</f>
        <v>0</v>
      </c>
      <c r="AR168" s="23" t="s">
        <v>148</v>
      </c>
      <c r="AT168" s="23" t="s">
        <v>143</v>
      </c>
      <c r="AU168" s="23" t="s">
        <v>81</v>
      </c>
      <c r="AY168" s="23" t="s">
        <v>141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79</v>
      </c>
      <c r="BK168" s="185">
        <f>ROUND(I168*H168,2)</f>
        <v>0</v>
      </c>
      <c r="BL168" s="23" t="s">
        <v>148</v>
      </c>
      <c r="BM168" s="23" t="s">
        <v>290</v>
      </c>
    </row>
    <row r="169" spans="2:65" s="11" customFormat="1" ht="13.5">
      <c r="B169" s="186"/>
      <c r="D169" s="187" t="s">
        <v>157</v>
      </c>
      <c r="E169" s="188" t="s">
        <v>5</v>
      </c>
      <c r="F169" s="189" t="s">
        <v>291</v>
      </c>
      <c r="H169" s="190">
        <v>67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88" t="s">
        <v>157</v>
      </c>
      <c r="AU169" s="188" t="s">
        <v>81</v>
      </c>
      <c r="AV169" s="11" t="s">
        <v>81</v>
      </c>
      <c r="AW169" s="11" t="s">
        <v>35</v>
      </c>
      <c r="AX169" s="11" t="s">
        <v>71</v>
      </c>
      <c r="AY169" s="188" t="s">
        <v>141</v>
      </c>
    </row>
    <row r="170" spans="2:65" s="11" customFormat="1" ht="13.5">
      <c r="B170" s="186"/>
      <c r="D170" s="187" t="s">
        <v>157</v>
      </c>
      <c r="E170" s="188" t="s">
        <v>5</v>
      </c>
      <c r="F170" s="189" t="s">
        <v>292</v>
      </c>
      <c r="H170" s="190">
        <v>2.5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88" t="s">
        <v>157</v>
      </c>
      <c r="AU170" s="188" t="s">
        <v>81</v>
      </c>
      <c r="AV170" s="11" t="s">
        <v>81</v>
      </c>
      <c r="AW170" s="11" t="s">
        <v>35</v>
      </c>
      <c r="AX170" s="11" t="s">
        <v>71</v>
      </c>
      <c r="AY170" s="188" t="s">
        <v>141</v>
      </c>
    </row>
    <row r="171" spans="2:65" s="12" customFormat="1" ht="13.5">
      <c r="B171" s="195"/>
      <c r="D171" s="187" t="s">
        <v>157</v>
      </c>
      <c r="E171" s="196" t="s">
        <v>5</v>
      </c>
      <c r="F171" s="197" t="s">
        <v>169</v>
      </c>
      <c r="H171" s="198">
        <v>69.5</v>
      </c>
      <c r="I171" s="199"/>
      <c r="L171" s="195"/>
      <c r="M171" s="200"/>
      <c r="N171" s="201"/>
      <c r="O171" s="201"/>
      <c r="P171" s="201"/>
      <c r="Q171" s="201"/>
      <c r="R171" s="201"/>
      <c r="S171" s="201"/>
      <c r="T171" s="202"/>
      <c r="AT171" s="196" t="s">
        <v>157</v>
      </c>
      <c r="AU171" s="196" t="s">
        <v>81</v>
      </c>
      <c r="AV171" s="12" t="s">
        <v>148</v>
      </c>
      <c r="AW171" s="12" t="s">
        <v>35</v>
      </c>
      <c r="AX171" s="12" t="s">
        <v>79</v>
      </c>
      <c r="AY171" s="196" t="s">
        <v>141</v>
      </c>
    </row>
    <row r="172" spans="2:65" s="1" customFormat="1" ht="16.5" customHeight="1">
      <c r="B172" s="173"/>
      <c r="C172" s="210" t="s">
        <v>293</v>
      </c>
      <c r="D172" s="210" t="s">
        <v>227</v>
      </c>
      <c r="E172" s="211" t="s">
        <v>294</v>
      </c>
      <c r="F172" s="212" t="s">
        <v>295</v>
      </c>
      <c r="G172" s="213" t="s">
        <v>146</v>
      </c>
      <c r="H172" s="214">
        <v>72.974999999999994</v>
      </c>
      <c r="I172" s="215"/>
      <c r="J172" s="216">
        <f>ROUND(I172*H172,2)</f>
        <v>0</v>
      </c>
      <c r="K172" s="212" t="s">
        <v>5</v>
      </c>
      <c r="L172" s="217"/>
      <c r="M172" s="218" t="s">
        <v>5</v>
      </c>
      <c r="N172" s="219" t="s">
        <v>42</v>
      </c>
      <c r="O172" s="41"/>
      <c r="P172" s="183">
        <f>O172*H172</f>
        <v>0</v>
      </c>
      <c r="Q172" s="183">
        <v>2.9399999999999999E-3</v>
      </c>
      <c r="R172" s="183">
        <f>Q172*H172</f>
        <v>0.21454649999999997</v>
      </c>
      <c r="S172" s="183">
        <v>0</v>
      </c>
      <c r="T172" s="184">
        <f>S172*H172</f>
        <v>0</v>
      </c>
      <c r="AR172" s="23" t="s">
        <v>183</v>
      </c>
      <c r="AT172" s="23" t="s">
        <v>227</v>
      </c>
      <c r="AU172" s="23" t="s">
        <v>81</v>
      </c>
      <c r="AY172" s="23" t="s">
        <v>141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79</v>
      </c>
      <c r="BK172" s="185">
        <f>ROUND(I172*H172,2)</f>
        <v>0</v>
      </c>
      <c r="BL172" s="23" t="s">
        <v>148</v>
      </c>
      <c r="BM172" s="23" t="s">
        <v>296</v>
      </c>
    </row>
    <row r="173" spans="2:65" s="11" customFormat="1" ht="13.5">
      <c r="B173" s="186"/>
      <c r="D173" s="187" t="s">
        <v>157</v>
      </c>
      <c r="E173" s="188" t="s">
        <v>5</v>
      </c>
      <c r="F173" s="189" t="s">
        <v>297</v>
      </c>
      <c r="H173" s="190">
        <v>72.974999999999994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88" t="s">
        <v>157</v>
      </c>
      <c r="AU173" s="188" t="s">
        <v>81</v>
      </c>
      <c r="AV173" s="11" t="s">
        <v>81</v>
      </c>
      <c r="AW173" s="11" t="s">
        <v>35</v>
      </c>
      <c r="AX173" s="11" t="s">
        <v>79</v>
      </c>
      <c r="AY173" s="188" t="s">
        <v>141</v>
      </c>
    </row>
    <row r="174" spans="2:65" s="1" customFormat="1" ht="25.5" customHeight="1">
      <c r="B174" s="173"/>
      <c r="C174" s="174" t="s">
        <v>298</v>
      </c>
      <c r="D174" s="174" t="s">
        <v>143</v>
      </c>
      <c r="E174" s="175" t="s">
        <v>299</v>
      </c>
      <c r="F174" s="176" t="s">
        <v>300</v>
      </c>
      <c r="G174" s="177" t="s">
        <v>146</v>
      </c>
      <c r="H174" s="178">
        <v>15</v>
      </c>
      <c r="I174" s="179"/>
      <c r="J174" s="180">
        <f>ROUND(I174*H174,2)</f>
        <v>0</v>
      </c>
      <c r="K174" s="176" t="s">
        <v>147</v>
      </c>
      <c r="L174" s="40"/>
      <c r="M174" s="181" t="s">
        <v>5</v>
      </c>
      <c r="N174" s="182" t="s">
        <v>42</v>
      </c>
      <c r="O174" s="41"/>
      <c r="P174" s="183">
        <f>O174*H174</f>
        <v>0</v>
      </c>
      <c r="Q174" s="183">
        <v>2.0000000000000002E-5</v>
      </c>
      <c r="R174" s="183">
        <f>Q174*H174</f>
        <v>3.0000000000000003E-4</v>
      </c>
      <c r="S174" s="183">
        <v>0</v>
      </c>
      <c r="T174" s="184">
        <f>S174*H174</f>
        <v>0</v>
      </c>
      <c r="AR174" s="23" t="s">
        <v>148</v>
      </c>
      <c r="AT174" s="23" t="s">
        <v>143</v>
      </c>
      <c r="AU174" s="23" t="s">
        <v>81</v>
      </c>
      <c r="AY174" s="23" t="s">
        <v>141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79</v>
      </c>
      <c r="BK174" s="185">
        <f>ROUND(I174*H174,2)</f>
        <v>0</v>
      </c>
      <c r="BL174" s="23" t="s">
        <v>148</v>
      </c>
      <c r="BM174" s="23" t="s">
        <v>301</v>
      </c>
    </row>
    <row r="175" spans="2:65" s="1" customFormat="1" ht="16.5" customHeight="1">
      <c r="B175" s="173"/>
      <c r="C175" s="210" t="s">
        <v>302</v>
      </c>
      <c r="D175" s="210" t="s">
        <v>227</v>
      </c>
      <c r="E175" s="211" t="s">
        <v>303</v>
      </c>
      <c r="F175" s="212" t="s">
        <v>304</v>
      </c>
      <c r="G175" s="213" t="s">
        <v>146</v>
      </c>
      <c r="H175" s="214">
        <v>15.75</v>
      </c>
      <c r="I175" s="215"/>
      <c r="J175" s="216">
        <f>ROUND(I175*H175,2)</f>
        <v>0</v>
      </c>
      <c r="K175" s="212" t="s">
        <v>5</v>
      </c>
      <c r="L175" s="217"/>
      <c r="M175" s="218" t="s">
        <v>5</v>
      </c>
      <c r="N175" s="219" t="s">
        <v>42</v>
      </c>
      <c r="O175" s="41"/>
      <c r="P175" s="183">
        <f>O175*H175</f>
        <v>0</v>
      </c>
      <c r="Q175" s="183">
        <v>1.052E-2</v>
      </c>
      <c r="R175" s="183">
        <f>Q175*H175</f>
        <v>0.16569</v>
      </c>
      <c r="S175" s="183">
        <v>0</v>
      </c>
      <c r="T175" s="184">
        <f>S175*H175</f>
        <v>0</v>
      </c>
      <c r="AR175" s="23" t="s">
        <v>183</v>
      </c>
      <c r="AT175" s="23" t="s">
        <v>227</v>
      </c>
      <c r="AU175" s="23" t="s">
        <v>81</v>
      </c>
      <c r="AY175" s="23" t="s">
        <v>141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79</v>
      </c>
      <c r="BK175" s="185">
        <f>ROUND(I175*H175,2)</f>
        <v>0</v>
      </c>
      <c r="BL175" s="23" t="s">
        <v>148</v>
      </c>
      <c r="BM175" s="23" t="s">
        <v>305</v>
      </c>
    </row>
    <row r="176" spans="2:65" s="11" customFormat="1" ht="13.5">
      <c r="B176" s="186"/>
      <c r="D176" s="187" t="s">
        <v>157</v>
      </c>
      <c r="E176" s="188" t="s">
        <v>5</v>
      </c>
      <c r="F176" s="189" t="s">
        <v>306</v>
      </c>
      <c r="H176" s="190">
        <v>15.75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88" t="s">
        <v>157</v>
      </c>
      <c r="AU176" s="188" t="s">
        <v>81</v>
      </c>
      <c r="AV176" s="11" t="s">
        <v>81</v>
      </c>
      <c r="AW176" s="11" t="s">
        <v>35</v>
      </c>
      <c r="AX176" s="11" t="s">
        <v>79</v>
      </c>
      <c r="AY176" s="188" t="s">
        <v>141</v>
      </c>
    </row>
    <row r="177" spans="2:65" s="1" customFormat="1" ht="16.5" customHeight="1">
      <c r="B177" s="173"/>
      <c r="C177" s="174" t="s">
        <v>307</v>
      </c>
      <c r="D177" s="174" t="s">
        <v>143</v>
      </c>
      <c r="E177" s="175" t="s">
        <v>308</v>
      </c>
      <c r="F177" s="176" t="s">
        <v>309</v>
      </c>
      <c r="G177" s="177" t="s">
        <v>146</v>
      </c>
      <c r="H177" s="178">
        <v>84.5</v>
      </c>
      <c r="I177" s="179"/>
      <c r="J177" s="180">
        <f>ROUND(I177*H177,2)</f>
        <v>0</v>
      </c>
      <c r="K177" s="176" t="s">
        <v>147</v>
      </c>
      <c r="L177" s="40"/>
      <c r="M177" s="181" t="s">
        <v>5</v>
      </c>
      <c r="N177" s="182" t="s">
        <v>42</v>
      </c>
      <c r="O177" s="41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23" t="s">
        <v>148</v>
      </c>
      <c r="AT177" s="23" t="s">
        <v>143</v>
      </c>
      <c r="AU177" s="23" t="s">
        <v>81</v>
      </c>
      <c r="AY177" s="23" t="s">
        <v>141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79</v>
      </c>
      <c r="BK177" s="185">
        <f>ROUND(I177*H177,2)</f>
        <v>0</v>
      </c>
      <c r="BL177" s="23" t="s">
        <v>148</v>
      </c>
      <c r="BM177" s="23" t="s">
        <v>310</v>
      </c>
    </row>
    <row r="178" spans="2:65" s="11" customFormat="1" ht="13.5">
      <c r="B178" s="186"/>
      <c r="D178" s="187" t="s">
        <v>157</v>
      </c>
      <c r="E178" s="188" t="s">
        <v>5</v>
      </c>
      <c r="F178" s="189" t="s">
        <v>311</v>
      </c>
      <c r="H178" s="190">
        <v>84.5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88" t="s">
        <v>157</v>
      </c>
      <c r="AU178" s="188" t="s">
        <v>81</v>
      </c>
      <c r="AV178" s="11" t="s">
        <v>81</v>
      </c>
      <c r="AW178" s="11" t="s">
        <v>35</v>
      </c>
      <c r="AX178" s="11" t="s">
        <v>79</v>
      </c>
      <c r="AY178" s="188" t="s">
        <v>141</v>
      </c>
    </row>
    <row r="179" spans="2:65" s="1" customFormat="1" ht="25.5" customHeight="1">
      <c r="B179" s="173"/>
      <c r="C179" s="174" t="s">
        <v>312</v>
      </c>
      <c r="D179" s="174" t="s">
        <v>143</v>
      </c>
      <c r="E179" s="175" t="s">
        <v>313</v>
      </c>
      <c r="F179" s="176" t="s">
        <v>314</v>
      </c>
      <c r="G179" s="177" t="s">
        <v>315</v>
      </c>
      <c r="H179" s="178">
        <v>2</v>
      </c>
      <c r="I179" s="179"/>
      <c r="J179" s="180">
        <f t="shared" ref="J179:J189" si="0">ROUND(I179*H179,2)</f>
        <v>0</v>
      </c>
      <c r="K179" s="176" t="s">
        <v>147</v>
      </c>
      <c r="L179" s="40"/>
      <c r="M179" s="181" t="s">
        <v>5</v>
      </c>
      <c r="N179" s="182" t="s">
        <v>42</v>
      </c>
      <c r="O179" s="41"/>
      <c r="P179" s="183">
        <f t="shared" ref="P179:P189" si="1">O179*H179</f>
        <v>0</v>
      </c>
      <c r="Q179" s="183">
        <v>6.4049999999999996E-2</v>
      </c>
      <c r="R179" s="183">
        <f t="shared" ref="R179:R189" si="2">Q179*H179</f>
        <v>0.12809999999999999</v>
      </c>
      <c r="S179" s="183">
        <v>0</v>
      </c>
      <c r="T179" s="184">
        <f t="shared" ref="T179:T189" si="3">S179*H179</f>
        <v>0</v>
      </c>
      <c r="AR179" s="23" t="s">
        <v>148</v>
      </c>
      <c r="AT179" s="23" t="s">
        <v>143</v>
      </c>
      <c r="AU179" s="23" t="s">
        <v>81</v>
      </c>
      <c r="AY179" s="23" t="s">
        <v>141</v>
      </c>
      <c r="BE179" s="185">
        <f t="shared" ref="BE179:BE189" si="4">IF(N179="základní",J179,0)</f>
        <v>0</v>
      </c>
      <c r="BF179" s="185">
        <f t="shared" ref="BF179:BF189" si="5">IF(N179="snížená",J179,0)</f>
        <v>0</v>
      </c>
      <c r="BG179" s="185">
        <f t="shared" ref="BG179:BG189" si="6">IF(N179="zákl. přenesená",J179,0)</f>
        <v>0</v>
      </c>
      <c r="BH179" s="185">
        <f t="shared" ref="BH179:BH189" si="7">IF(N179="sníž. přenesená",J179,0)</f>
        <v>0</v>
      </c>
      <c r="BI179" s="185">
        <f t="shared" ref="BI179:BI189" si="8">IF(N179="nulová",J179,0)</f>
        <v>0</v>
      </c>
      <c r="BJ179" s="23" t="s">
        <v>79</v>
      </c>
      <c r="BK179" s="185">
        <f t="shared" ref="BK179:BK189" si="9">ROUND(I179*H179,2)</f>
        <v>0</v>
      </c>
      <c r="BL179" s="23" t="s">
        <v>148</v>
      </c>
      <c r="BM179" s="23" t="s">
        <v>316</v>
      </c>
    </row>
    <row r="180" spans="2:65" s="1" customFormat="1" ht="16.5" customHeight="1">
      <c r="B180" s="173"/>
      <c r="C180" s="174" t="s">
        <v>317</v>
      </c>
      <c r="D180" s="174" t="s">
        <v>143</v>
      </c>
      <c r="E180" s="175" t="s">
        <v>318</v>
      </c>
      <c r="F180" s="176" t="s">
        <v>319</v>
      </c>
      <c r="G180" s="177" t="s">
        <v>315</v>
      </c>
      <c r="H180" s="178">
        <v>1</v>
      </c>
      <c r="I180" s="179"/>
      <c r="J180" s="180">
        <f t="shared" si="0"/>
        <v>0</v>
      </c>
      <c r="K180" s="176" t="s">
        <v>5</v>
      </c>
      <c r="L180" s="40"/>
      <c r="M180" s="181" t="s">
        <v>5</v>
      </c>
      <c r="N180" s="182" t="s">
        <v>42</v>
      </c>
      <c r="O180" s="41"/>
      <c r="P180" s="183">
        <f t="shared" si="1"/>
        <v>0</v>
      </c>
      <c r="Q180" s="183">
        <v>4.9050000000000003E-2</v>
      </c>
      <c r="R180" s="183">
        <f t="shared" si="2"/>
        <v>4.9050000000000003E-2</v>
      </c>
      <c r="S180" s="183">
        <v>0</v>
      </c>
      <c r="T180" s="184">
        <f t="shared" si="3"/>
        <v>0</v>
      </c>
      <c r="AR180" s="23" t="s">
        <v>148</v>
      </c>
      <c r="AT180" s="23" t="s">
        <v>143</v>
      </c>
      <c r="AU180" s="23" t="s">
        <v>81</v>
      </c>
      <c r="AY180" s="23" t="s">
        <v>141</v>
      </c>
      <c r="BE180" s="185">
        <f t="shared" si="4"/>
        <v>0</v>
      </c>
      <c r="BF180" s="185">
        <f t="shared" si="5"/>
        <v>0</v>
      </c>
      <c r="BG180" s="185">
        <f t="shared" si="6"/>
        <v>0</v>
      </c>
      <c r="BH180" s="185">
        <f t="shared" si="7"/>
        <v>0</v>
      </c>
      <c r="BI180" s="185">
        <f t="shared" si="8"/>
        <v>0</v>
      </c>
      <c r="BJ180" s="23" t="s">
        <v>79</v>
      </c>
      <c r="BK180" s="185">
        <f t="shared" si="9"/>
        <v>0</v>
      </c>
      <c r="BL180" s="23" t="s">
        <v>148</v>
      </c>
      <c r="BM180" s="23" t="s">
        <v>320</v>
      </c>
    </row>
    <row r="181" spans="2:65" s="1" customFormat="1" ht="25.5" customHeight="1">
      <c r="B181" s="173"/>
      <c r="C181" s="174" t="s">
        <v>321</v>
      </c>
      <c r="D181" s="174" t="s">
        <v>143</v>
      </c>
      <c r="E181" s="175" t="s">
        <v>322</v>
      </c>
      <c r="F181" s="176" t="s">
        <v>323</v>
      </c>
      <c r="G181" s="177" t="s">
        <v>315</v>
      </c>
      <c r="H181" s="178">
        <v>1</v>
      </c>
      <c r="I181" s="179"/>
      <c r="J181" s="180">
        <f t="shared" si="0"/>
        <v>0</v>
      </c>
      <c r="K181" s="176" t="s">
        <v>5</v>
      </c>
      <c r="L181" s="40"/>
      <c r="M181" s="181" t="s">
        <v>5</v>
      </c>
      <c r="N181" s="182" t="s">
        <v>42</v>
      </c>
      <c r="O181" s="41"/>
      <c r="P181" s="183">
        <f t="shared" si="1"/>
        <v>0</v>
      </c>
      <c r="Q181" s="183">
        <v>8.2049999999999998E-2</v>
      </c>
      <c r="R181" s="183">
        <f t="shared" si="2"/>
        <v>8.2049999999999998E-2</v>
      </c>
      <c r="S181" s="183">
        <v>0</v>
      </c>
      <c r="T181" s="184">
        <f t="shared" si="3"/>
        <v>0</v>
      </c>
      <c r="AR181" s="23" t="s">
        <v>148</v>
      </c>
      <c r="AT181" s="23" t="s">
        <v>143</v>
      </c>
      <c r="AU181" s="23" t="s">
        <v>81</v>
      </c>
      <c r="AY181" s="23" t="s">
        <v>141</v>
      </c>
      <c r="BE181" s="185">
        <f t="shared" si="4"/>
        <v>0</v>
      </c>
      <c r="BF181" s="185">
        <f t="shared" si="5"/>
        <v>0</v>
      </c>
      <c r="BG181" s="185">
        <f t="shared" si="6"/>
        <v>0</v>
      </c>
      <c r="BH181" s="185">
        <f t="shared" si="7"/>
        <v>0</v>
      </c>
      <c r="BI181" s="185">
        <f t="shared" si="8"/>
        <v>0</v>
      </c>
      <c r="BJ181" s="23" t="s">
        <v>79</v>
      </c>
      <c r="BK181" s="185">
        <f t="shared" si="9"/>
        <v>0</v>
      </c>
      <c r="BL181" s="23" t="s">
        <v>148</v>
      </c>
      <c r="BM181" s="23" t="s">
        <v>324</v>
      </c>
    </row>
    <row r="182" spans="2:65" s="1" customFormat="1" ht="25.5" customHeight="1">
      <c r="B182" s="173"/>
      <c r="C182" s="174" t="s">
        <v>325</v>
      </c>
      <c r="D182" s="174" t="s">
        <v>143</v>
      </c>
      <c r="E182" s="175" t="s">
        <v>326</v>
      </c>
      <c r="F182" s="176" t="s">
        <v>327</v>
      </c>
      <c r="G182" s="177" t="s">
        <v>315</v>
      </c>
      <c r="H182" s="178">
        <v>4</v>
      </c>
      <c r="I182" s="179"/>
      <c r="J182" s="180">
        <f t="shared" si="0"/>
        <v>0</v>
      </c>
      <c r="K182" s="176" t="s">
        <v>147</v>
      </c>
      <c r="L182" s="40"/>
      <c r="M182" s="181" t="s">
        <v>5</v>
      </c>
      <c r="N182" s="182" t="s">
        <v>42</v>
      </c>
      <c r="O182" s="41"/>
      <c r="P182" s="183">
        <f t="shared" si="1"/>
        <v>0</v>
      </c>
      <c r="Q182" s="183">
        <v>3.96E-3</v>
      </c>
      <c r="R182" s="183">
        <f t="shared" si="2"/>
        <v>1.584E-2</v>
      </c>
      <c r="S182" s="183">
        <v>0</v>
      </c>
      <c r="T182" s="184">
        <f t="shared" si="3"/>
        <v>0</v>
      </c>
      <c r="AR182" s="23" t="s">
        <v>148</v>
      </c>
      <c r="AT182" s="23" t="s">
        <v>143</v>
      </c>
      <c r="AU182" s="23" t="s">
        <v>81</v>
      </c>
      <c r="AY182" s="23" t="s">
        <v>141</v>
      </c>
      <c r="BE182" s="185">
        <f t="shared" si="4"/>
        <v>0</v>
      </c>
      <c r="BF182" s="185">
        <f t="shared" si="5"/>
        <v>0</v>
      </c>
      <c r="BG182" s="185">
        <f t="shared" si="6"/>
        <v>0</v>
      </c>
      <c r="BH182" s="185">
        <f t="shared" si="7"/>
        <v>0</v>
      </c>
      <c r="BI182" s="185">
        <f t="shared" si="8"/>
        <v>0</v>
      </c>
      <c r="BJ182" s="23" t="s">
        <v>79</v>
      </c>
      <c r="BK182" s="185">
        <f t="shared" si="9"/>
        <v>0</v>
      </c>
      <c r="BL182" s="23" t="s">
        <v>148</v>
      </c>
      <c r="BM182" s="23" t="s">
        <v>328</v>
      </c>
    </row>
    <row r="183" spans="2:65" s="1" customFormat="1" ht="25.5" customHeight="1">
      <c r="B183" s="173"/>
      <c r="C183" s="174" t="s">
        <v>329</v>
      </c>
      <c r="D183" s="174" t="s">
        <v>143</v>
      </c>
      <c r="E183" s="175" t="s">
        <v>330</v>
      </c>
      <c r="F183" s="176" t="s">
        <v>331</v>
      </c>
      <c r="G183" s="177" t="s">
        <v>315</v>
      </c>
      <c r="H183" s="178">
        <v>4</v>
      </c>
      <c r="I183" s="179"/>
      <c r="J183" s="180">
        <f t="shared" si="0"/>
        <v>0</v>
      </c>
      <c r="K183" s="176" t="s">
        <v>147</v>
      </c>
      <c r="L183" s="40"/>
      <c r="M183" s="181" t="s">
        <v>5</v>
      </c>
      <c r="N183" s="182" t="s">
        <v>42</v>
      </c>
      <c r="O183" s="41"/>
      <c r="P183" s="183">
        <f t="shared" si="1"/>
        <v>0</v>
      </c>
      <c r="Q183" s="183">
        <v>0</v>
      </c>
      <c r="R183" s="183">
        <f t="shared" si="2"/>
        <v>0</v>
      </c>
      <c r="S183" s="183">
        <v>0</v>
      </c>
      <c r="T183" s="184">
        <f t="shared" si="3"/>
        <v>0</v>
      </c>
      <c r="AR183" s="23" t="s">
        <v>148</v>
      </c>
      <c r="AT183" s="23" t="s">
        <v>143</v>
      </c>
      <c r="AU183" s="23" t="s">
        <v>81</v>
      </c>
      <c r="AY183" s="23" t="s">
        <v>141</v>
      </c>
      <c r="BE183" s="185">
        <f t="shared" si="4"/>
        <v>0</v>
      </c>
      <c r="BF183" s="185">
        <f t="shared" si="5"/>
        <v>0</v>
      </c>
      <c r="BG183" s="185">
        <f t="shared" si="6"/>
        <v>0</v>
      </c>
      <c r="BH183" s="185">
        <f t="shared" si="7"/>
        <v>0</v>
      </c>
      <c r="BI183" s="185">
        <f t="shared" si="8"/>
        <v>0</v>
      </c>
      <c r="BJ183" s="23" t="s">
        <v>79</v>
      </c>
      <c r="BK183" s="185">
        <f t="shared" si="9"/>
        <v>0</v>
      </c>
      <c r="BL183" s="23" t="s">
        <v>148</v>
      </c>
      <c r="BM183" s="23" t="s">
        <v>332</v>
      </c>
    </row>
    <row r="184" spans="2:65" s="1" customFormat="1" ht="25.5" customHeight="1">
      <c r="B184" s="173"/>
      <c r="C184" s="174" t="s">
        <v>333</v>
      </c>
      <c r="D184" s="174" t="s">
        <v>143</v>
      </c>
      <c r="E184" s="175" t="s">
        <v>334</v>
      </c>
      <c r="F184" s="176" t="s">
        <v>335</v>
      </c>
      <c r="G184" s="177" t="s">
        <v>315</v>
      </c>
      <c r="H184" s="178">
        <v>4</v>
      </c>
      <c r="I184" s="179"/>
      <c r="J184" s="180">
        <f t="shared" si="0"/>
        <v>0</v>
      </c>
      <c r="K184" s="176" t="s">
        <v>147</v>
      </c>
      <c r="L184" s="40"/>
      <c r="M184" s="181" t="s">
        <v>5</v>
      </c>
      <c r="N184" s="182" t="s">
        <v>42</v>
      </c>
      <c r="O184" s="41"/>
      <c r="P184" s="183">
        <f t="shared" si="1"/>
        <v>0</v>
      </c>
      <c r="Q184" s="183">
        <v>3.1189999999999999E-2</v>
      </c>
      <c r="R184" s="183">
        <f t="shared" si="2"/>
        <v>0.12476</v>
      </c>
      <c r="S184" s="183">
        <v>0</v>
      </c>
      <c r="T184" s="184">
        <f t="shared" si="3"/>
        <v>0</v>
      </c>
      <c r="AR184" s="23" t="s">
        <v>148</v>
      </c>
      <c r="AT184" s="23" t="s">
        <v>143</v>
      </c>
      <c r="AU184" s="23" t="s">
        <v>81</v>
      </c>
      <c r="AY184" s="23" t="s">
        <v>141</v>
      </c>
      <c r="BE184" s="185">
        <f t="shared" si="4"/>
        <v>0</v>
      </c>
      <c r="BF184" s="185">
        <f t="shared" si="5"/>
        <v>0</v>
      </c>
      <c r="BG184" s="185">
        <f t="shared" si="6"/>
        <v>0</v>
      </c>
      <c r="BH184" s="185">
        <f t="shared" si="7"/>
        <v>0</v>
      </c>
      <c r="BI184" s="185">
        <f t="shared" si="8"/>
        <v>0</v>
      </c>
      <c r="BJ184" s="23" t="s">
        <v>79</v>
      </c>
      <c r="BK184" s="185">
        <f t="shared" si="9"/>
        <v>0</v>
      </c>
      <c r="BL184" s="23" t="s">
        <v>148</v>
      </c>
      <c r="BM184" s="23" t="s">
        <v>336</v>
      </c>
    </row>
    <row r="185" spans="2:65" s="1" customFormat="1" ht="25.5" customHeight="1">
      <c r="B185" s="173"/>
      <c r="C185" s="174" t="s">
        <v>337</v>
      </c>
      <c r="D185" s="174" t="s">
        <v>143</v>
      </c>
      <c r="E185" s="175" t="s">
        <v>338</v>
      </c>
      <c r="F185" s="176" t="s">
        <v>339</v>
      </c>
      <c r="G185" s="177" t="s">
        <v>315</v>
      </c>
      <c r="H185" s="178">
        <v>2</v>
      </c>
      <c r="I185" s="179"/>
      <c r="J185" s="180">
        <f t="shared" si="0"/>
        <v>0</v>
      </c>
      <c r="K185" s="176" t="s">
        <v>147</v>
      </c>
      <c r="L185" s="40"/>
      <c r="M185" s="181" t="s">
        <v>5</v>
      </c>
      <c r="N185" s="182" t="s">
        <v>42</v>
      </c>
      <c r="O185" s="41"/>
      <c r="P185" s="183">
        <f t="shared" si="1"/>
        <v>0</v>
      </c>
      <c r="Q185" s="183">
        <v>0.1056</v>
      </c>
      <c r="R185" s="183">
        <f t="shared" si="2"/>
        <v>0.2112</v>
      </c>
      <c r="S185" s="183">
        <v>0</v>
      </c>
      <c r="T185" s="184">
        <f t="shared" si="3"/>
        <v>0</v>
      </c>
      <c r="AR185" s="23" t="s">
        <v>148</v>
      </c>
      <c r="AT185" s="23" t="s">
        <v>143</v>
      </c>
      <c r="AU185" s="23" t="s">
        <v>81</v>
      </c>
      <c r="AY185" s="23" t="s">
        <v>141</v>
      </c>
      <c r="BE185" s="185">
        <f t="shared" si="4"/>
        <v>0</v>
      </c>
      <c r="BF185" s="185">
        <f t="shared" si="5"/>
        <v>0</v>
      </c>
      <c r="BG185" s="185">
        <f t="shared" si="6"/>
        <v>0</v>
      </c>
      <c r="BH185" s="185">
        <f t="shared" si="7"/>
        <v>0</v>
      </c>
      <c r="BI185" s="185">
        <f t="shared" si="8"/>
        <v>0</v>
      </c>
      <c r="BJ185" s="23" t="s">
        <v>79</v>
      </c>
      <c r="BK185" s="185">
        <f t="shared" si="9"/>
        <v>0</v>
      </c>
      <c r="BL185" s="23" t="s">
        <v>148</v>
      </c>
      <c r="BM185" s="23" t="s">
        <v>340</v>
      </c>
    </row>
    <row r="186" spans="2:65" s="1" customFormat="1" ht="25.5" customHeight="1">
      <c r="B186" s="173"/>
      <c r="C186" s="174" t="s">
        <v>341</v>
      </c>
      <c r="D186" s="174" t="s">
        <v>143</v>
      </c>
      <c r="E186" s="175" t="s">
        <v>342</v>
      </c>
      <c r="F186" s="176" t="s">
        <v>343</v>
      </c>
      <c r="G186" s="177" t="s">
        <v>315</v>
      </c>
      <c r="H186" s="178">
        <v>2</v>
      </c>
      <c r="I186" s="179"/>
      <c r="J186" s="180">
        <f t="shared" si="0"/>
        <v>0</v>
      </c>
      <c r="K186" s="176" t="s">
        <v>147</v>
      </c>
      <c r="L186" s="40"/>
      <c r="M186" s="181" t="s">
        <v>5</v>
      </c>
      <c r="N186" s="182" t="s">
        <v>42</v>
      </c>
      <c r="O186" s="41"/>
      <c r="P186" s="183">
        <f t="shared" si="1"/>
        <v>0</v>
      </c>
      <c r="Q186" s="183">
        <v>1.2120000000000001E-2</v>
      </c>
      <c r="R186" s="183">
        <f t="shared" si="2"/>
        <v>2.4240000000000001E-2</v>
      </c>
      <c r="S186" s="183">
        <v>0</v>
      </c>
      <c r="T186" s="184">
        <f t="shared" si="3"/>
        <v>0</v>
      </c>
      <c r="AR186" s="23" t="s">
        <v>148</v>
      </c>
      <c r="AT186" s="23" t="s">
        <v>143</v>
      </c>
      <c r="AU186" s="23" t="s">
        <v>81</v>
      </c>
      <c r="AY186" s="23" t="s">
        <v>141</v>
      </c>
      <c r="BE186" s="185">
        <f t="shared" si="4"/>
        <v>0</v>
      </c>
      <c r="BF186" s="185">
        <f t="shared" si="5"/>
        <v>0</v>
      </c>
      <c r="BG186" s="185">
        <f t="shared" si="6"/>
        <v>0</v>
      </c>
      <c r="BH186" s="185">
        <f t="shared" si="7"/>
        <v>0</v>
      </c>
      <c r="BI186" s="185">
        <f t="shared" si="8"/>
        <v>0</v>
      </c>
      <c r="BJ186" s="23" t="s">
        <v>79</v>
      </c>
      <c r="BK186" s="185">
        <f t="shared" si="9"/>
        <v>0</v>
      </c>
      <c r="BL186" s="23" t="s">
        <v>148</v>
      </c>
      <c r="BM186" s="23" t="s">
        <v>344</v>
      </c>
    </row>
    <row r="187" spans="2:65" s="1" customFormat="1" ht="25.5" customHeight="1">
      <c r="B187" s="173"/>
      <c r="C187" s="174" t="s">
        <v>345</v>
      </c>
      <c r="D187" s="174" t="s">
        <v>143</v>
      </c>
      <c r="E187" s="175" t="s">
        <v>346</v>
      </c>
      <c r="F187" s="176" t="s">
        <v>347</v>
      </c>
      <c r="G187" s="177" t="s">
        <v>315</v>
      </c>
      <c r="H187" s="178">
        <v>2</v>
      </c>
      <c r="I187" s="179"/>
      <c r="J187" s="180">
        <f t="shared" si="0"/>
        <v>0</v>
      </c>
      <c r="K187" s="176" t="s">
        <v>147</v>
      </c>
      <c r="L187" s="40"/>
      <c r="M187" s="181" t="s">
        <v>5</v>
      </c>
      <c r="N187" s="182" t="s">
        <v>42</v>
      </c>
      <c r="O187" s="41"/>
      <c r="P187" s="183">
        <f t="shared" si="1"/>
        <v>0</v>
      </c>
      <c r="Q187" s="183">
        <v>0</v>
      </c>
      <c r="R187" s="183">
        <f t="shared" si="2"/>
        <v>0</v>
      </c>
      <c r="S187" s="183">
        <v>0</v>
      </c>
      <c r="T187" s="184">
        <f t="shared" si="3"/>
        <v>0</v>
      </c>
      <c r="AR187" s="23" t="s">
        <v>148</v>
      </c>
      <c r="AT187" s="23" t="s">
        <v>143</v>
      </c>
      <c r="AU187" s="23" t="s">
        <v>81</v>
      </c>
      <c r="AY187" s="23" t="s">
        <v>141</v>
      </c>
      <c r="BE187" s="185">
        <f t="shared" si="4"/>
        <v>0</v>
      </c>
      <c r="BF187" s="185">
        <f t="shared" si="5"/>
        <v>0</v>
      </c>
      <c r="BG187" s="185">
        <f t="shared" si="6"/>
        <v>0</v>
      </c>
      <c r="BH187" s="185">
        <f t="shared" si="7"/>
        <v>0</v>
      </c>
      <c r="BI187" s="185">
        <f t="shared" si="8"/>
        <v>0</v>
      </c>
      <c r="BJ187" s="23" t="s">
        <v>79</v>
      </c>
      <c r="BK187" s="185">
        <f t="shared" si="9"/>
        <v>0</v>
      </c>
      <c r="BL187" s="23" t="s">
        <v>148</v>
      </c>
      <c r="BM187" s="23" t="s">
        <v>348</v>
      </c>
    </row>
    <row r="188" spans="2:65" s="1" customFormat="1" ht="25.5" customHeight="1">
      <c r="B188" s="173"/>
      <c r="C188" s="174" t="s">
        <v>349</v>
      </c>
      <c r="D188" s="174" t="s">
        <v>143</v>
      </c>
      <c r="E188" s="175" t="s">
        <v>350</v>
      </c>
      <c r="F188" s="176" t="s">
        <v>351</v>
      </c>
      <c r="G188" s="177" t="s">
        <v>315</v>
      </c>
      <c r="H188" s="178">
        <v>2</v>
      </c>
      <c r="I188" s="179"/>
      <c r="J188" s="180">
        <f t="shared" si="0"/>
        <v>0</v>
      </c>
      <c r="K188" s="176" t="s">
        <v>147</v>
      </c>
      <c r="L188" s="40"/>
      <c r="M188" s="181" t="s">
        <v>5</v>
      </c>
      <c r="N188" s="182" t="s">
        <v>42</v>
      </c>
      <c r="O188" s="41"/>
      <c r="P188" s="183">
        <f t="shared" si="1"/>
        <v>0</v>
      </c>
      <c r="Q188" s="183">
        <v>0.21007999999999999</v>
      </c>
      <c r="R188" s="183">
        <f t="shared" si="2"/>
        <v>0.42015999999999998</v>
      </c>
      <c r="S188" s="183">
        <v>0</v>
      </c>
      <c r="T188" s="184">
        <f t="shared" si="3"/>
        <v>0</v>
      </c>
      <c r="AR188" s="23" t="s">
        <v>148</v>
      </c>
      <c r="AT188" s="23" t="s">
        <v>143</v>
      </c>
      <c r="AU188" s="23" t="s">
        <v>81</v>
      </c>
      <c r="AY188" s="23" t="s">
        <v>141</v>
      </c>
      <c r="BE188" s="185">
        <f t="shared" si="4"/>
        <v>0</v>
      </c>
      <c r="BF188" s="185">
        <f t="shared" si="5"/>
        <v>0</v>
      </c>
      <c r="BG188" s="185">
        <f t="shared" si="6"/>
        <v>0</v>
      </c>
      <c r="BH188" s="185">
        <f t="shared" si="7"/>
        <v>0</v>
      </c>
      <c r="BI188" s="185">
        <f t="shared" si="8"/>
        <v>0</v>
      </c>
      <c r="BJ188" s="23" t="s">
        <v>79</v>
      </c>
      <c r="BK188" s="185">
        <f t="shared" si="9"/>
        <v>0</v>
      </c>
      <c r="BL188" s="23" t="s">
        <v>148</v>
      </c>
      <c r="BM188" s="23" t="s">
        <v>352</v>
      </c>
    </row>
    <row r="189" spans="2:65" s="1" customFormat="1" ht="16.5" customHeight="1">
      <c r="B189" s="173"/>
      <c r="C189" s="174" t="s">
        <v>353</v>
      </c>
      <c r="D189" s="174" t="s">
        <v>143</v>
      </c>
      <c r="E189" s="175" t="s">
        <v>354</v>
      </c>
      <c r="F189" s="176" t="s">
        <v>355</v>
      </c>
      <c r="G189" s="177" t="s">
        <v>356</v>
      </c>
      <c r="H189" s="178">
        <v>1</v>
      </c>
      <c r="I189" s="179"/>
      <c r="J189" s="180">
        <f t="shared" si="0"/>
        <v>0</v>
      </c>
      <c r="K189" s="176" t="s">
        <v>5</v>
      </c>
      <c r="L189" s="40"/>
      <c r="M189" s="181" t="s">
        <v>5</v>
      </c>
      <c r="N189" s="182" t="s">
        <v>42</v>
      </c>
      <c r="O189" s="41"/>
      <c r="P189" s="183">
        <f t="shared" si="1"/>
        <v>0</v>
      </c>
      <c r="Q189" s="183">
        <v>0</v>
      </c>
      <c r="R189" s="183">
        <f t="shared" si="2"/>
        <v>0</v>
      </c>
      <c r="S189" s="183">
        <v>0</v>
      </c>
      <c r="T189" s="184">
        <f t="shared" si="3"/>
        <v>0</v>
      </c>
      <c r="AR189" s="23" t="s">
        <v>148</v>
      </c>
      <c r="AT189" s="23" t="s">
        <v>143</v>
      </c>
      <c r="AU189" s="23" t="s">
        <v>81</v>
      </c>
      <c r="AY189" s="23" t="s">
        <v>141</v>
      </c>
      <c r="BE189" s="185">
        <f t="shared" si="4"/>
        <v>0</v>
      </c>
      <c r="BF189" s="185">
        <f t="shared" si="5"/>
        <v>0</v>
      </c>
      <c r="BG189" s="185">
        <f t="shared" si="6"/>
        <v>0</v>
      </c>
      <c r="BH189" s="185">
        <f t="shared" si="7"/>
        <v>0</v>
      </c>
      <c r="BI189" s="185">
        <f t="shared" si="8"/>
        <v>0</v>
      </c>
      <c r="BJ189" s="23" t="s">
        <v>79</v>
      </c>
      <c r="BK189" s="185">
        <f t="shared" si="9"/>
        <v>0</v>
      </c>
      <c r="BL189" s="23" t="s">
        <v>148</v>
      </c>
      <c r="BM189" s="23" t="s">
        <v>357</v>
      </c>
    </row>
    <row r="190" spans="2:65" s="1" customFormat="1" ht="40.5">
      <c r="B190" s="40"/>
      <c r="D190" s="187" t="s">
        <v>283</v>
      </c>
      <c r="F190" s="220" t="s">
        <v>358</v>
      </c>
      <c r="I190" s="221"/>
      <c r="L190" s="40"/>
      <c r="M190" s="222"/>
      <c r="N190" s="41"/>
      <c r="O190" s="41"/>
      <c r="P190" s="41"/>
      <c r="Q190" s="41"/>
      <c r="R190" s="41"/>
      <c r="S190" s="41"/>
      <c r="T190" s="69"/>
      <c r="AT190" s="23" t="s">
        <v>283</v>
      </c>
      <c r="AU190" s="23" t="s">
        <v>81</v>
      </c>
    </row>
    <row r="191" spans="2:65" s="1" customFormat="1" ht="16.5" customHeight="1">
      <c r="B191" s="173"/>
      <c r="C191" s="174" t="s">
        <v>359</v>
      </c>
      <c r="D191" s="174" t="s">
        <v>143</v>
      </c>
      <c r="E191" s="175" t="s">
        <v>360</v>
      </c>
      <c r="F191" s="176" t="s">
        <v>361</v>
      </c>
      <c r="G191" s="177" t="s">
        <v>356</v>
      </c>
      <c r="H191" s="178">
        <v>1</v>
      </c>
      <c r="I191" s="179"/>
      <c r="J191" s="180">
        <f>ROUND(I191*H191,2)</f>
        <v>0</v>
      </c>
      <c r="K191" s="176" t="s">
        <v>5</v>
      </c>
      <c r="L191" s="40"/>
      <c r="M191" s="181" t="s">
        <v>5</v>
      </c>
      <c r="N191" s="182" t="s">
        <v>42</v>
      </c>
      <c r="O191" s="41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AR191" s="23" t="s">
        <v>148</v>
      </c>
      <c r="AT191" s="23" t="s">
        <v>143</v>
      </c>
      <c r="AU191" s="23" t="s">
        <v>81</v>
      </c>
      <c r="AY191" s="23" t="s">
        <v>141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79</v>
      </c>
      <c r="BK191" s="185">
        <f>ROUND(I191*H191,2)</f>
        <v>0</v>
      </c>
      <c r="BL191" s="23" t="s">
        <v>148</v>
      </c>
      <c r="BM191" s="23" t="s">
        <v>362</v>
      </c>
    </row>
    <row r="192" spans="2:65" s="1" customFormat="1" ht="40.5">
      <c r="B192" s="40"/>
      <c r="D192" s="187" t="s">
        <v>283</v>
      </c>
      <c r="F192" s="220" t="s">
        <v>358</v>
      </c>
      <c r="I192" s="221"/>
      <c r="L192" s="40"/>
      <c r="M192" s="222"/>
      <c r="N192" s="41"/>
      <c r="O192" s="41"/>
      <c r="P192" s="41"/>
      <c r="Q192" s="41"/>
      <c r="R192" s="41"/>
      <c r="S192" s="41"/>
      <c r="T192" s="69"/>
      <c r="AT192" s="23" t="s">
        <v>283</v>
      </c>
      <c r="AU192" s="23" t="s">
        <v>81</v>
      </c>
    </row>
    <row r="193" spans="2:65" s="1" customFormat="1" ht="16.5" customHeight="1">
      <c r="B193" s="173"/>
      <c r="C193" s="174" t="s">
        <v>363</v>
      </c>
      <c r="D193" s="174" t="s">
        <v>143</v>
      </c>
      <c r="E193" s="175" t="s">
        <v>364</v>
      </c>
      <c r="F193" s="176" t="s">
        <v>365</v>
      </c>
      <c r="G193" s="177" t="s">
        <v>366</v>
      </c>
      <c r="H193" s="178">
        <v>1</v>
      </c>
      <c r="I193" s="179"/>
      <c r="J193" s="180">
        <f>ROUND(I193*H193,2)</f>
        <v>0</v>
      </c>
      <c r="K193" s="176" t="s">
        <v>5</v>
      </c>
      <c r="L193" s="40"/>
      <c r="M193" s="181" t="s">
        <v>5</v>
      </c>
      <c r="N193" s="182" t="s">
        <v>42</v>
      </c>
      <c r="O193" s="41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23" t="s">
        <v>148</v>
      </c>
      <c r="AT193" s="23" t="s">
        <v>143</v>
      </c>
      <c r="AU193" s="23" t="s">
        <v>81</v>
      </c>
      <c r="AY193" s="23" t="s">
        <v>141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79</v>
      </c>
      <c r="BK193" s="185">
        <f>ROUND(I193*H193,2)</f>
        <v>0</v>
      </c>
      <c r="BL193" s="23" t="s">
        <v>148</v>
      </c>
      <c r="BM193" s="23" t="s">
        <v>367</v>
      </c>
    </row>
    <row r="194" spans="2:65" s="1" customFormat="1" ht="108">
      <c r="B194" s="40"/>
      <c r="D194" s="187" t="s">
        <v>283</v>
      </c>
      <c r="F194" s="220" t="s">
        <v>368</v>
      </c>
      <c r="I194" s="221"/>
      <c r="L194" s="40"/>
      <c r="M194" s="222"/>
      <c r="N194" s="41"/>
      <c r="O194" s="41"/>
      <c r="P194" s="41"/>
      <c r="Q194" s="41"/>
      <c r="R194" s="41"/>
      <c r="S194" s="41"/>
      <c r="T194" s="69"/>
      <c r="AT194" s="23" t="s">
        <v>283</v>
      </c>
      <c r="AU194" s="23" t="s">
        <v>81</v>
      </c>
    </row>
    <row r="195" spans="2:65" s="10" customFormat="1" ht="29.85" customHeight="1">
      <c r="B195" s="160"/>
      <c r="D195" s="161" t="s">
        <v>70</v>
      </c>
      <c r="E195" s="171" t="s">
        <v>369</v>
      </c>
      <c r="F195" s="171" t="s">
        <v>370</v>
      </c>
      <c r="I195" s="163"/>
      <c r="J195" s="172">
        <f>BK195</f>
        <v>0</v>
      </c>
      <c r="L195" s="160"/>
      <c r="M195" s="165"/>
      <c r="N195" s="166"/>
      <c r="O195" s="166"/>
      <c r="P195" s="167">
        <f>P196</f>
        <v>0</v>
      </c>
      <c r="Q195" s="166"/>
      <c r="R195" s="167">
        <f>R196</f>
        <v>0</v>
      </c>
      <c r="S195" s="166"/>
      <c r="T195" s="168">
        <f>T196</f>
        <v>0</v>
      </c>
      <c r="AR195" s="161" t="s">
        <v>79</v>
      </c>
      <c r="AT195" s="169" t="s">
        <v>70</v>
      </c>
      <c r="AU195" s="169" t="s">
        <v>79</v>
      </c>
      <c r="AY195" s="161" t="s">
        <v>141</v>
      </c>
      <c r="BK195" s="170">
        <f>BK196</f>
        <v>0</v>
      </c>
    </row>
    <row r="196" spans="2:65" s="1" customFormat="1" ht="16.5" customHeight="1">
      <c r="B196" s="173"/>
      <c r="C196" s="174" t="s">
        <v>371</v>
      </c>
      <c r="D196" s="174" t="s">
        <v>143</v>
      </c>
      <c r="E196" s="175" t="s">
        <v>372</v>
      </c>
      <c r="F196" s="176" t="s">
        <v>373</v>
      </c>
      <c r="G196" s="177" t="s">
        <v>214</v>
      </c>
      <c r="H196" s="178">
        <v>28.434000000000001</v>
      </c>
      <c r="I196" s="179"/>
      <c r="J196" s="180">
        <f>ROUND(I196*H196,2)</f>
        <v>0</v>
      </c>
      <c r="K196" s="176" t="s">
        <v>147</v>
      </c>
      <c r="L196" s="40"/>
      <c r="M196" s="181" t="s">
        <v>5</v>
      </c>
      <c r="N196" s="182" t="s">
        <v>42</v>
      </c>
      <c r="O196" s="41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AR196" s="23" t="s">
        <v>148</v>
      </c>
      <c r="AT196" s="23" t="s">
        <v>143</v>
      </c>
      <c r="AU196" s="23" t="s">
        <v>81</v>
      </c>
      <c r="AY196" s="23" t="s">
        <v>141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23" t="s">
        <v>79</v>
      </c>
      <c r="BK196" s="185">
        <f>ROUND(I196*H196,2)</f>
        <v>0</v>
      </c>
      <c r="BL196" s="23" t="s">
        <v>148</v>
      </c>
      <c r="BM196" s="23" t="s">
        <v>374</v>
      </c>
    </row>
    <row r="197" spans="2:65" s="10" customFormat="1" ht="37.35" customHeight="1">
      <c r="B197" s="160"/>
      <c r="D197" s="161" t="s">
        <v>70</v>
      </c>
      <c r="E197" s="162" t="s">
        <v>375</v>
      </c>
      <c r="F197" s="162" t="s">
        <v>376</v>
      </c>
      <c r="I197" s="163"/>
      <c r="J197" s="164">
        <f>BK197</f>
        <v>0</v>
      </c>
      <c r="L197" s="160"/>
      <c r="M197" s="165"/>
      <c r="N197" s="166"/>
      <c r="O197" s="166"/>
      <c r="P197" s="167">
        <f>SUM(P198:P202)</f>
        <v>0</v>
      </c>
      <c r="Q197" s="166"/>
      <c r="R197" s="167">
        <f>SUM(R198:R202)</f>
        <v>0</v>
      </c>
      <c r="S197" s="166"/>
      <c r="T197" s="168">
        <f>SUM(T198:T202)</f>
        <v>0</v>
      </c>
      <c r="AR197" s="161" t="s">
        <v>148</v>
      </c>
      <c r="AT197" s="169" t="s">
        <v>70</v>
      </c>
      <c r="AU197" s="169" t="s">
        <v>71</v>
      </c>
      <c r="AY197" s="161" t="s">
        <v>141</v>
      </c>
      <c r="BK197" s="170">
        <f>SUM(BK198:BK202)</f>
        <v>0</v>
      </c>
    </row>
    <row r="198" spans="2:65" s="1" customFormat="1" ht="16.5" customHeight="1">
      <c r="B198" s="173"/>
      <c r="C198" s="174" t="s">
        <v>377</v>
      </c>
      <c r="D198" s="174" t="s">
        <v>143</v>
      </c>
      <c r="E198" s="175" t="s">
        <v>76</v>
      </c>
      <c r="F198" s="176" t="s">
        <v>378</v>
      </c>
      <c r="G198" s="177" t="s">
        <v>366</v>
      </c>
      <c r="H198" s="178">
        <v>1</v>
      </c>
      <c r="I198" s="179"/>
      <c r="J198" s="180">
        <f>ROUND(I198*H198,2)</f>
        <v>0</v>
      </c>
      <c r="K198" s="176" t="s">
        <v>5</v>
      </c>
      <c r="L198" s="40"/>
      <c r="M198" s="181" t="s">
        <v>5</v>
      </c>
      <c r="N198" s="182" t="s">
        <v>42</v>
      </c>
      <c r="O198" s="41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AR198" s="23" t="s">
        <v>379</v>
      </c>
      <c r="AT198" s="23" t="s">
        <v>143</v>
      </c>
      <c r="AU198" s="23" t="s">
        <v>79</v>
      </c>
      <c r="AY198" s="23" t="s">
        <v>141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79</v>
      </c>
      <c r="BK198" s="185">
        <f>ROUND(I198*H198,2)</f>
        <v>0</v>
      </c>
      <c r="BL198" s="23" t="s">
        <v>379</v>
      </c>
      <c r="BM198" s="23" t="s">
        <v>380</v>
      </c>
    </row>
    <row r="199" spans="2:65" s="1" customFormat="1" ht="16.5" customHeight="1">
      <c r="B199" s="173"/>
      <c r="C199" s="174" t="s">
        <v>381</v>
      </c>
      <c r="D199" s="174" t="s">
        <v>143</v>
      </c>
      <c r="E199" s="175" t="s">
        <v>382</v>
      </c>
      <c r="F199" s="176" t="s">
        <v>383</v>
      </c>
      <c r="G199" s="177" t="s">
        <v>366</v>
      </c>
      <c r="H199" s="178">
        <v>1</v>
      </c>
      <c r="I199" s="179"/>
      <c r="J199" s="180">
        <f>ROUND(I199*H199,2)</f>
        <v>0</v>
      </c>
      <c r="K199" s="176" t="s">
        <v>5</v>
      </c>
      <c r="L199" s="40"/>
      <c r="M199" s="181" t="s">
        <v>5</v>
      </c>
      <c r="N199" s="182" t="s">
        <v>42</v>
      </c>
      <c r="O199" s="41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23" t="s">
        <v>379</v>
      </c>
      <c r="AT199" s="23" t="s">
        <v>143</v>
      </c>
      <c r="AU199" s="23" t="s">
        <v>79</v>
      </c>
      <c r="AY199" s="23" t="s">
        <v>141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79</v>
      </c>
      <c r="BK199" s="185">
        <f>ROUND(I199*H199,2)</f>
        <v>0</v>
      </c>
      <c r="BL199" s="23" t="s">
        <v>379</v>
      </c>
      <c r="BM199" s="23" t="s">
        <v>384</v>
      </c>
    </row>
    <row r="200" spans="2:65" s="1" customFormat="1" ht="16.5" customHeight="1">
      <c r="B200" s="173"/>
      <c r="C200" s="174" t="s">
        <v>385</v>
      </c>
      <c r="D200" s="174" t="s">
        <v>143</v>
      </c>
      <c r="E200" s="175" t="s">
        <v>386</v>
      </c>
      <c r="F200" s="176" t="s">
        <v>387</v>
      </c>
      <c r="G200" s="177" t="s">
        <v>366</v>
      </c>
      <c r="H200" s="178">
        <v>1</v>
      </c>
      <c r="I200" s="179"/>
      <c r="J200" s="180">
        <f>ROUND(I200*H200,2)</f>
        <v>0</v>
      </c>
      <c r="K200" s="176" t="s">
        <v>5</v>
      </c>
      <c r="L200" s="40"/>
      <c r="M200" s="181" t="s">
        <v>5</v>
      </c>
      <c r="N200" s="182" t="s">
        <v>42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379</v>
      </c>
      <c r="AT200" s="23" t="s">
        <v>143</v>
      </c>
      <c r="AU200" s="23" t="s">
        <v>79</v>
      </c>
      <c r="AY200" s="23" t="s">
        <v>141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79</v>
      </c>
      <c r="BK200" s="185">
        <f>ROUND(I200*H200,2)</f>
        <v>0</v>
      </c>
      <c r="BL200" s="23" t="s">
        <v>379</v>
      </c>
      <c r="BM200" s="23" t="s">
        <v>388</v>
      </c>
    </row>
    <row r="201" spans="2:65" s="1" customFormat="1" ht="16.5" customHeight="1">
      <c r="B201" s="173"/>
      <c r="C201" s="174" t="s">
        <v>389</v>
      </c>
      <c r="D201" s="174" t="s">
        <v>143</v>
      </c>
      <c r="E201" s="175" t="s">
        <v>390</v>
      </c>
      <c r="F201" s="176" t="s">
        <v>391</v>
      </c>
      <c r="G201" s="177" t="s">
        <v>366</v>
      </c>
      <c r="H201" s="178">
        <v>1</v>
      </c>
      <c r="I201" s="179"/>
      <c r="J201" s="180">
        <f>ROUND(I201*H201,2)</f>
        <v>0</v>
      </c>
      <c r="K201" s="176" t="s">
        <v>5</v>
      </c>
      <c r="L201" s="40"/>
      <c r="M201" s="181" t="s">
        <v>5</v>
      </c>
      <c r="N201" s="182" t="s">
        <v>42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379</v>
      </c>
      <c r="AT201" s="23" t="s">
        <v>143</v>
      </c>
      <c r="AU201" s="23" t="s">
        <v>79</v>
      </c>
      <c r="AY201" s="23" t="s">
        <v>141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79</v>
      </c>
      <c r="BK201" s="185">
        <f>ROUND(I201*H201,2)</f>
        <v>0</v>
      </c>
      <c r="BL201" s="23" t="s">
        <v>379</v>
      </c>
      <c r="BM201" s="23" t="s">
        <v>392</v>
      </c>
    </row>
    <row r="202" spans="2:65" s="1" customFormat="1" ht="27">
      <c r="B202" s="40"/>
      <c r="D202" s="187" t="s">
        <v>283</v>
      </c>
      <c r="F202" s="220" t="s">
        <v>393</v>
      </c>
      <c r="I202" s="221"/>
      <c r="L202" s="40"/>
      <c r="M202" s="223"/>
      <c r="N202" s="224"/>
      <c r="O202" s="224"/>
      <c r="P202" s="224"/>
      <c r="Q202" s="224"/>
      <c r="R202" s="224"/>
      <c r="S202" s="224"/>
      <c r="T202" s="225"/>
      <c r="AT202" s="23" t="s">
        <v>283</v>
      </c>
      <c r="AU202" s="23" t="s">
        <v>79</v>
      </c>
    </row>
    <row r="203" spans="2:65" s="1" customFormat="1" ht="6.95" customHeight="1">
      <c r="B203" s="55"/>
      <c r="C203" s="56"/>
      <c r="D203" s="56"/>
      <c r="E203" s="56"/>
      <c r="F203" s="56"/>
      <c r="G203" s="56"/>
      <c r="H203" s="56"/>
      <c r="I203" s="127"/>
      <c r="J203" s="56"/>
      <c r="K203" s="56"/>
      <c r="L203" s="40"/>
    </row>
  </sheetData>
  <autoFilter ref="C82:K202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86</v>
      </c>
      <c r="G1" s="352" t="s">
        <v>87</v>
      </c>
      <c r="H1" s="352"/>
      <c r="I1" s="102"/>
      <c r="J1" s="101" t="s">
        <v>88</v>
      </c>
      <c r="K1" s="100" t="s">
        <v>89</v>
      </c>
      <c r="L1" s="101" t="s">
        <v>90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2" t="s">
        <v>8</v>
      </c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04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95</v>
      </c>
      <c r="E4" s="28"/>
      <c r="F4" s="28"/>
      <c r="G4" s="28"/>
      <c r="H4" s="28"/>
      <c r="I4" s="105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5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5"/>
      <c r="J6" s="28"/>
      <c r="K6" s="30"/>
    </row>
    <row r="7" spans="1:70" ht="16.5" customHeight="1">
      <c r="B7" s="27"/>
      <c r="C7" s="28"/>
      <c r="D7" s="28"/>
      <c r="E7" s="344" t="str">
        <f>'Rekapitulace stavby'!K6</f>
        <v>Splašková kanalizace a ČOV pro OÚ, prodejnu a kabiny TJ Dolní Brusnice</v>
      </c>
      <c r="F7" s="345"/>
      <c r="G7" s="345"/>
      <c r="H7" s="345"/>
      <c r="I7" s="105"/>
      <c r="J7" s="28"/>
      <c r="K7" s="30"/>
    </row>
    <row r="8" spans="1:70" s="1" customFormat="1">
      <c r="B8" s="40"/>
      <c r="C8" s="41"/>
      <c r="D8" s="36" t="s">
        <v>105</v>
      </c>
      <c r="E8" s="41"/>
      <c r="F8" s="41"/>
      <c r="G8" s="41"/>
      <c r="H8" s="41"/>
      <c r="I8" s="106"/>
      <c r="J8" s="41"/>
      <c r="K8" s="44"/>
    </row>
    <row r="9" spans="1:70" s="1" customFormat="1" ht="36.950000000000003" customHeight="1">
      <c r="B9" s="40"/>
      <c r="C9" s="41"/>
      <c r="D9" s="41"/>
      <c r="E9" s="346" t="s">
        <v>394</v>
      </c>
      <c r="F9" s="347"/>
      <c r="G9" s="347"/>
      <c r="H9" s="347"/>
      <c r="I9" s="106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6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7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7" t="s">
        <v>25</v>
      </c>
      <c r="J12" s="108" t="str">
        <f>'Rekapitulace stavby'!AN8</f>
        <v>26. 7. 2018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6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7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07" t="s">
        <v>30</v>
      </c>
      <c r="J15" s="34" t="s">
        <v>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6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7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7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6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7" t="s">
        <v>28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7" t="s">
        <v>30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6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6"/>
      <c r="J23" s="41"/>
      <c r="K23" s="44"/>
    </row>
    <row r="24" spans="2:11" s="6" customFormat="1" ht="16.5" customHeight="1">
      <c r="B24" s="109"/>
      <c r="C24" s="110"/>
      <c r="D24" s="110"/>
      <c r="E24" s="314" t="s">
        <v>5</v>
      </c>
      <c r="F24" s="314"/>
      <c r="G24" s="314"/>
      <c r="H24" s="314"/>
      <c r="I24" s="111"/>
      <c r="J24" s="110"/>
      <c r="K24" s="112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6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3"/>
      <c r="J26" s="67"/>
      <c r="K26" s="114"/>
    </row>
    <row r="27" spans="2:11" s="1" customFormat="1" ht="25.35" customHeight="1">
      <c r="B27" s="40"/>
      <c r="C27" s="41"/>
      <c r="D27" s="115" t="s">
        <v>37</v>
      </c>
      <c r="E27" s="41"/>
      <c r="F27" s="41"/>
      <c r="G27" s="41"/>
      <c r="H27" s="41"/>
      <c r="I27" s="106"/>
      <c r="J27" s="116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3"/>
      <c r="J28" s="67"/>
      <c r="K28" s="114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7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8">
        <f>ROUND(SUM(BE79:BE84), 2)</f>
        <v>0</v>
      </c>
      <c r="G30" s="41"/>
      <c r="H30" s="41"/>
      <c r="I30" s="119">
        <v>0.21</v>
      </c>
      <c r="J30" s="118">
        <f>ROUND(ROUND((SUM(BE79:BE84)),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8">
        <f>ROUND(SUM(BF79:BF84), 2)</f>
        <v>0</v>
      </c>
      <c r="G31" s="41"/>
      <c r="H31" s="41"/>
      <c r="I31" s="119">
        <v>0.15</v>
      </c>
      <c r="J31" s="118">
        <f>ROUND(ROUND((SUM(BF79:BF84)),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8">
        <f>ROUND(SUM(BG79:BG84), 2)</f>
        <v>0</v>
      </c>
      <c r="G32" s="41"/>
      <c r="H32" s="41"/>
      <c r="I32" s="119">
        <v>0.21</v>
      </c>
      <c r="J32" s="118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8">
        <f>ROUND(SUM(BH79:BH84), 2)</f>
        <v>0</v>
      </c>
      <c r="G33" s="41"/>
      <c r="H33" s="41"/>
      <c r="I33" s="119">
        <v>0.15</v>
      </c>
      <c r="J33" s="118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8">
        <f>ROUND(SUM(BI79:BI84), 2)</f>
        <v>0</v>
      </c>
      <c r="G34" s="41"/>
      <c r="H34" s="41"/>
      <c r="I34" s="119">
        <v>0</v>
      </c>
      <c r="J34" s="118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6"/>
      <c r="J35" s="41"/>
      <c r="K35" s="44"/>
    </row>
    <row r="36" spans="2:11" s="1" customFormat="1" ht="25.35" customHeight="1">
      <c r="B36" s="40"/>
      <c r="C36" s="120"/>
      <c r="D36" s="121" t="s">
        <v>47</v>
      </c>
      <c r="E36" s="70"/>
      <c r="F36" s="70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7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8"/>
      <c r="J41" s="59"/>
      <c r="K41" s="129"/>
    </row>
    <row r="42" spans="2:11" s="1" customFormat="1" ht="36.950000000000003" customHeight="1">
      <c r="B42" s="40"/>
      <c r="C42" s="29" t="s">
        <v>113</v>
      </c>
      <c r="D42" s="41"/>
      <c r="E42" s="41"/>
      <c r="F42" s="41"/>
      <c r="G42" s="41"/>
      <c r="H42" s="41"/>
      <c r="I42" s="106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6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6"/>
      <c r="J44" s="41"/>
      <c r="K44" s="44"/>
    </row>
    <row r="45" spans="2:11" s="1" customFormat="1" ht="16.5" customHeight="1">
      <c r="B45" s="40"/>
      <c r="C45" s="41"/>
      <c r="D45" s="41"/>
      <c r="E45" s="344" t="str">
        <f>E7</f>
        <v>Splašková kanalizace a ČOV pro OÚ, prodejnu a kabiny TJ Dolní Brusnice</v>
      </c>
      <c r="F45" s="345"/>
      <c r="G45" s="345"/>
      <c r="H45" s="345"/>
      <c r="I45" s="106"/>
      <c r="J45" s="41"/>
      <c r="K45" s="44"/>
    </row>
    <row r="46" spans="2:11" s="1" customFormat="1" ht="14.45" customHeight="1">
      <c r="B46" s="40"/>
      <c r="C46" s="36" t="s">
        <v>105</v>
      </c>
      <c r="D46" s="41"/>
      <c r="E46" s="41"/>
      <c r="F46" s="41"/>
      <c r="G46" s="41"/>
      <c r="H46" s="41"/>
      <c r="I46" s="106"/>
      <c r="J46" s="41"/>
      <c r="K46" s="44"/>
    </row>
    <row r="47" spans="2:11" s="1" customFormat="1" ht="17.25" customHeight="1">
      <c r="B47" s="40"/>
      <c r="C47" s="41"/>
      <c r="D47" s="41"/>
      <c r="E47" s="346" t="str">
        <f>E9</f>
        <v>000 - Vedlejší a ostatní náklady</v>
      </c>
      <c r="F47" s="347"/>
      <c r="G47" s="347"/>
      <c r="H47" s="347"/>
      <c r="I47" s="106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6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Dolní Brusnice</v>
      </c>
      <c r="G49" s="41"/>
      <c r="H49" s="41"/>
      <c r="I49" s="107" t="s">
        <v>25</v>
      </c>
      <c r="J49" s="108" t="str">
        <f>IF(J12="","",J12)</f>
        <v>26. 7. 2018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6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Obec Dolní Brusnice</v>
      </c>
      <c r="G51" s="41"/>
      <c r="H51" s="41"/>
      <c r="I51" s="107" t="s">
        <v>33</v>
      </c>
      <c r="J51" s="314" t="str">
        <f>E21</f>
        <v>Ing. Blanka Matějková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6"/>
      <c r="J52" s="34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6"/>
      <c r="J53" s="41"/>
      <c r="K53" s="44"/>
    </row>
    <row r="54" spans="2:47" s="1" customFormat="1" ht="29.25" customHeight="1">
      <c r="B54" s="40"/>
      <c r="C54" s="130" t="s">
        <v>114</v>
      </c>
      <c r="D54" s="120"/>
      <c r="E54" s="120"/>
      <c r="F54" s="120"/>
      <c r="G54" s="120"/>
      <c r="H54" s="120"/>
      <c r="I54" s="131"/>
      <c r="J54" s="132" t="s">
        <v>115</v>
      </c>
      <c r="K54" s="133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6"/>
      <c r="J55" s="41"/>
      <c r="K55" s="44"/>
    </row>
    <row r="56" spans="2:47" s="1" customFormat="1" ht="29.25" customHeight="1">
      <c r="B56" s="40"/>
      <c r="C56" s="134" t="s">
        <v>116</v>
      </c>
      <c r="D56" s="41"/>
      <c r="E56" s="41"/>
      <c r="F56" s="41"/>
      <c r="G56" s="41"/>
      <c r="H56" s="41"/>
      <c r="I56" s="106"/>
      <c r="J56" s="116">
        <f>J79</f>
        <v>0</v>
      </c>
      <c r="K56" s="44"/>
      <c r="AU56" s="23" t="s">
        <v>117</v>
      </c>
    </row>
    <row r="57" spans="2:47" s="7" customFormat="1" ht="24.95" customHeight="1">
      <c r="B57" s="135"/>
      <c r="C57" s="136"/>
      <c r="D57" s="137" t="s">
        <v>395</v>
      </c>
      <c r="E57" s="138"/>
      <c r="F57" s="138"/>
      <c r="G57" s="138"/>
      <c r="H57" s="138"/>
      <c r="I57" s="139"/>
      <c r="J57" s="140">
        <f>J80</f>
        <v>0</v>
      </c>
      <c r="K57" s="141"/>
    </row>
    <row r="58" spans="2:47" s="8" customFormat="1" ht="19.899999999999999" customHeight="1">
      <c r="B58" s="142"/>
      <c r="C58" s="143"/>
      <c r="D58" s="144" t="s">
        <v>396</v>
      </c>
      <c r="E58" s="145"/>
      <c r="F58" s="145"/>
      <c r="G58" s="145"/>
      <c r="H58" s="145"/>
      <c r="I58" s="146"/>
      <c r="J58" s="147">
        <f>J81</f>
        <v>0</v>
      </c>
      <c r="K58" s="148"/>
    </row>
    <row r="59" spans="2:47" s="8" customFormat="1" ht="19.899999999999999" customHeight="1">
      <c r="B59" s="142"/>
      <c r="C59" s="143"/>
      <c r="D59" s="144" t="s">
        <v>397</v>
      </c>
      <c r="E59" s="145"/>
      <c r="F59" s="145"/>
      <c r="G59" s="145"/>
      <c r="H59" s="145"/>
      <c r="I59" s="146"/>
      <c r="J59" s="147">
        <f>J83</f>
        <v>0</v>
      </c>
      <c r="K59" s="148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6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7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8"/>
      <c r="J65" s="59"/>
      <c r="K65" s="59"/>
      <c r="L65" s="40"/>
    </row>
    <row r="66" spans="2:63" s="1" customFormat="1" ht="36.950000000000003" customHeight="1">
      <c r="B66" s="40"/>
      <c r="C66" s="60" t="s">
        <v>125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49" t="str">
        <f>E7</f>
        <v>Splašková kanalizace a ČOV pro OÚ, prodejnu a kabiny TJ Dolní Brusnice</v>
      </c>
      <c r="F69" s="350"/>
      <c r="G69" s="350"/>
      <c r="H69" s="350"/>
      <c r="L69" s="40"/>
    </row>
    <row r="70" spans="2:63" s="1" customFormat="1" ht="14.45" customHeight="1">
      <c r="B70" s="40"/>
      <c r="C70" s="62" t="s">
        <v>105</v>
      </c>
      <c r="L70" s="40"/>
    </row>
    <row r="71" spans="2:63" s="1" customFormat="1" ht="17.25" customHeight="1">
      <c r="B71" s="40"/>
      <c r="E71" s="325" t="str">
        <f>E9</f>
        <v>000 - Vedlejší a ostatní náklady</v>
      </c>
      <c r="F71" s="351"/>
      <c r="G71" s="351"/>
      <c r="H71" s="35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23</v>
      </c>
      <c r="F73" s="149" t="str">
        <f>F12</f>
        <v>Dolní Brusnice</v>
      </c>
      <c r="I73" s="150" t="s">
        <v>25</v>
      </c>
      <c r="J73" s="66" t="str">
        <f>IF(J12="","",J12)</f>
        <v>26. 7. 2018</v>
      </c>
      <c r="L73" s="40"/>
    </row>
    <row r="74" spans="2:63" s="1" customFormat="1" ht="6.95" customHeight="1">
      <c r="B74" s="40"/>
      <c r="L74" s="40"/>
    </row>
    <row r="75" spans="2:63" s="1" customFormat="1">
      <c r="B75" s="40"/>
      <c r="C75" s="62" t="s">
        <v>27</v>
      </c>
      <c r="F75" s="149" t="str">
        <f>E15</f>
        <v>Obec Dolní Brusnice</v>
      </c>
      <c r="I75" s="150" t="s">
        <v>33</v>
      </c>
      <c r="J75" s="149" t="str">
        <f>E21</f>
        <v>Ing. Blanka Matějková</v>
      </c>
      <c r="L75" s="40"/>
    </row>
    <row r="76" spans="2:63" s="1" customFormat="1" ht="14.45" customHeight="1">
      <c r="B76" s="40"/>
      <c r="C76" s="62" t="s">
        <v>31</v>
      </c>
      <c r="F76" s="149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1"/>
      <c r="C78" s="152" t="s">
        <v>126</v>
      </c>
      <c r="D78" s="153" t="s">
        <v>56</v>
      </c>
      <c r="E78" s="153" t="s">
        <v>52</v>
      </c>
      <c r="F78" s="153" t="s">
        <v>127</v>
      </c>
      <c r="G78" s="153" t="s">
        <v>128</v>
      </c>
      <c r="H78" s="153" t="s">
        <v>129</v>
      </c>
      <c r="I78" s="154" t="s">
        <v>130</v>
      </c>
      <c r="J78" s="153" t="s">
        <v>115</v>
      </c>
      <c r="K78" s="155" t="s">
        <v>131</v>
      </c>
      <c r="L78" s="151"/>
      <c r="M78" s="72" t="s">
        <v>132</v>
      </c>
      <c r="N78" s="73" t="s">
        <v>41</v>
      </c>
      <c r="O78" s="73" t="s">
        <v>133</v>
      </c>
      <c r="P78" s="73" t="s">
        <v>134</v>
      </c>
      <c r="Q78" s="73" t="s">
        <v>135</v>
      </c>
      <c r="R78" s="73" t="s">
        <v>136</v>
      </c>
      <c r="S78" s="73" t="s">
        <v>137</v>
      </c>
      <c r="T78" s="74" t="s">
        <v>138</v>
      </c>
    </row>
    <row r="79" spans="2:63" s="1" customFormat="1" ht="29.25" customHeight="1">
      <c r="B79" s="40"/>
      <c r="C79" s="76" t="s">
        <v>116</v>
      </c>
      <c r="J79" s="156">
        <f>BK79</f>
        <v>0</v>
      </c>
      <c r="L79" s="40"/>
      <c r="M79" s="75"/>
      <c r="N79" s="67"/>
      <c r="O79" s="67"/>
      <c r="P79" s="157">
        <f>P80</f>
        <v>0</v>
      </c>
      <c r="Q79" s="67"/>
      <c r="R79" s="157">
        <f>R80</f>
        <v>0</v>
      </c>
      <c r="S79" s="67"/>
      <c r="T79" s="158">
        <f>T80</f>
        <v>0</v>
      </c>
      <c r="AT79" s="23" t="s">
        <v>70</v>
      </c>
      <c r="AU79" s="23" t="s">
        <v>117</v>
      </c>
      <c r="BK79" s="159">
        <f>BK80</f>
        <v>0</v>
      </c>
    </row>
    <row r="80" spans="2:63" s="10" customFormat="1" ht="37.35" customHeight="1">
      <c r="B80" s="160"/>
      <c r="D80" s="161" t="s">
        <v>70</v>
      </c>
      <c r="E80" s="162" t="s">
        <v>398</v>
      </c>
      <c r="F80" s="162" t="s">
        <v>399</v>
      </c>
      <c r="I80" s="163"/>
      <c r="J80" s="164">
        <f>BK80</f>
        <v>0</v>
      </c>
      <c r="L80" s="160"/>
      <c r="M80" s="165"/>
      <c r="N80" s="166"/>
      <c r="O80" s="166"/>
      <c r="P80" s="167">
        <f>P81+P83</f>
        <v>0</v>
      </c>
      <c r="Q80" s="166"/>
      <c r="R80" s="167">
        <f>R81+R83</f>
        <v>0</v>
      </c>
      <c r="S80" s="166"/>
      <c r="T80" s="168">
        <f>T81+T83</f>
        <v>0</v>
      </c>
      <c r="AR80" s="161" t="s">
        <v>163</v>
      </c>
      <c r="AT80" s="169" t="s">
        <v>70</v>
      </c>
      <c r="AU80" s="169" t="s">
        <v>71</v>
      </c>
      <c r="AY80" s="161" t="s">
        <v>141</v>
      </c>
      <c r="BK80" s="170">
        <f>BK81+BK83</f>
        <v>0</v>
      </c>
    </row>
    <row r="81" spans="2:65" s="10" customFormat="1" ht="19.899999999999999" customHeight="1">
      <c r="B81" s="160"/>
      <c r="D81" s="161" t="s">
        <v>70</v>
      </c>
      <c r="E81" s="171" t="s">
        <v>400</v>
      </c>
      <c r="F81" s="171" t="s">
        <v>401</v>
      </c>
      <c r="I81" s="163"/>
      <c r="J81" s="172">
        <f>BK81</f>
        <v>0</v>
      </c>
      <c r="L81" s="160"/>
      <c r="M81" s="165"/>
      <c r="N81" s="166"/>
      <c r="O81" s="166"/>
      <c r="P81" s="167">
        <f>P82</f>
        <v>0</v>
      </c>
      <c r="Q81" s="166"/>
      <c r="R81" s="167">
        <f>R82</f>
        <v>0</v>
      </c>
      <c r="S81" s="166"/>
      <c r="T81" s="168">
        <f>T82</f>
        <v>0</v>
      </c>
      <c r="AR81" s="161" t="s">
        <v>163</v>
      </c>
      <c r="AT81" s="169" t="s">
        <v>70</v>
      </c>
      <c r="AU81" s="169" t="s">
        <v>79</v>
      </c>
      <c r="AY81" s="161" t="s">
        <v>141</v>
      </c>
      <c r="BK81" s="170">
        <f>BK82</f>
        <v>0</v>
      </c>
    </row>
    <row r="82" spans="2:65" s="1" customFormat="1" ht="16.5" customHeight="1">
      <c r="B82" s="173"/>
      <c r="C82" s="174" t="s">
        <v>79</v>
      </c>
      <c r="D82" s="174" t="s">
        <v>143</v>
      </c>
      <c r="E82" s="175" t="s">
        <v>402</v>
      </c>
      <c r="F82" s="176" t="s">
        <v>403</v>
      </c>
      <c r="G82" s="177" t="s">
        <v>366</v>
      </c>
      <c r="H82" s="178">
        <v>1</v>
      </c>
      <c r="I82" s="179"/>
      <c r="J82" s="180">
        <f>ROUND(I82*H82,2)</f>
        <v>0</v>
      </c>
      <c r="K82" s="176" t="s">
        <v>147</v>
      </c>
      <c r="L82" s="40"/>
      <c r="M82" s="181" t="s">
        <v>5</v>
      </c>
      <c r="N82" s="182" t="s">
        <v>42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404</v>
      </c>
      <c r="AT82" s="23" t="s">
        <v>143</v>
      </c>
      <c r="AU82" s="23" t="s">
        <v>81</v>
      </c>
      <c r="AY82" s="23" t="s">
        <v>141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79</v>
      </c>
      <c r="BK82" s="185">
        <f>ROUND(I82*H82,2)</f>
        <v>0</v>
      </c>
      <c r="BL82" s="23" t="s">
        <v>404</v>
      </c>
      <c r="BM82" s="23" t="s">
        <v>405</v>
      </c>
    </row>
    <row r="83" spans="2:65" s="10" customFormat="1" ht="29.85" customHeight="1">
      <c r="B83" s="160"/>
      <c r="D83" s="161" t="s">
        <v>70</v>
      </c>
      <c r="E83" s="171" t="s">
        <v>406</v>
      </c>
      <c r="F83" s="171" t="s">
        <v>407</v>
      </c>
      <c r="I83" s="163"/>
      <c r="J83" s="172">
        <f>BK83</f>
        <v>0</v>
      </c>
      <c r="L83" s="160"/>
      <c r="M83" s="165"/>
      <c r="N83" s="166"/>
      <c r="O83" s="166"/>
      <c r="P83" s="167">
        <f>P84</f>
        <v>0</v>
      </c>
      <c r="Q83" s="166"/>
      <c r="R83" s="167">
        <f>R84</f>
        <v>0</v>
      </c>
      <c r="S83" s="166"/>
      <c r="T83" s="168">
        <f>T84</f>
        <v>0</v>
      </c>
      <c r="AR83" s="161" t="s">
        <v>163</v>
      </c>
      <c r="AT83" s="169" t="s">
        <v>70</v>
      </c>
      <c r="AU83" s="169" t="s">
        <v>79</v>
      </c>
      <c r="AY83" s="161" t="s">
        <v>141</v>
      </c>
      <c r="BK83" s="170">
        <f>BK84</f>
        <v>0</v>
      </c>
    </row>
    <row r="84" spans="2:65" s="1" customFormat="1" ht="16.5" customHeight="1">
      <c r="B84" s="173"/>
      <c r="C84" s="174" t="s">
        <v>81</v>
      </c>
      <c r="D84" s="174" t="s">
        <v>143</v>
      </c>
      <c r="E84" s="175" t="s">
        <v>408</v>
      </c>
      <c r="F84" s="176" t="s">
        <v>407</v>
      </c>
      <c r="G84" s="177" t="s">
        <v>366</v>
      </c>
      <c r="H84" s="178">
        <v>1</v>
      </c>
      <c r="I84" s="179"/>
      <c r="J84" s="180">
        <f>ROUND(I84*H84,2)</f>
        <v>0</v>
      </c>
      <c r="K84" s="176" t="s">
        <v>147</v>
      </c>
      <c r="L84" s="40"/>
      <c r="M84" s="181" t="s">
        <v>5</v>
      </c>
      <c r="N84" s="226" t="s">
        <v>42</v>
      </c>
      <c r="O84" s="224"/>
      <c r="P84" s="227">
        <f>O84*H84</f>
        <v>0</v>
      </c>
      <c r="Q84" s="227">
        <v>0</v>
      </c>
      <c r="R84" s="227">
        <f>Q84*H84</f>
        <v>0</v>
      </c>
      <c r="S84" s="227">
        <v>0</v>
      </c>
      <c r="T84" s="228">
        <f>S84*H84</f>
        <v>0</v>
      </c>
      <c r="AR84" s="23" t="s">
        <v>404</v>
      </c>
      <c r="AT84" s="23" t="s">
        <v>143</v>
      </c>
      <c r="AU84" s="23" t="s">
        <v>81</v>
      </c>
      <c r="AY84" s="23" t="s">
        <v>141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79</v>
      </c>
      <c r="BK84" s="185">
        <f>ROUND(I84*H84,2)</f>
        <v>0</v>
      </c>
      <c r="BL84" s="23" t="s">
        <v>404</v>
      </c>
      <c r="BM84" s="23" t="s">
        <v>409</v>
      </c>
    </row>
    <row r="85" spans="2:65" s="1" customFormat="1" ht="6.95" customHeight="1">
      <c r="B85" s="55"/>
      <c r="C85" s="56"/>
      <c r="D85" s="56"/>
      <c r="E85" s="56"/>
      <c r="F85" s="56"/>
      <c r="G85" s="56"/>
      <c r="H85" s="56"/>
      <c r="I85" s="127"/>
      <c r="J85" s="56"/>
      <c r="K85" s="56"/>
      <c r="L85" s="40"/>
    </row>
  </sheetData>
  <autoFilter ref="C78:K8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4" customFormat="1" ht="45" customHeight="1">
      <c r="B3" s="233"/>
      <c r="C3" s="356" t="s">
        <v>410</v>
      </c>
      <c r="D3" s="356"/>
      <c r="E3" s="356"/>
      <c r="F3" s="356"/>
      <c r="G3" s="356"/>
      <c r="H3" s="356"/>
      <c r="I3" s="356"/>
      <c r="J3" s="356"/>
      <c r="K3" s="234"/>
    </row>
    <row r="4" spans="2:11" ht="25.5" customHeight="1">
      <c r="B4" s="235"/>
      <c r="C4" s="360" t="s">
        <v>411</v>
      </c>
      <c r="D4" s="360"/>
      <c r="E4" s="360"/>
      <c r="F4" s="360"/>
      <c r="G4" s="360"/>
      <c r="H4" s="360"/>
      <c r="I4" s="360"/>
      <c r="J4" s="360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59" t="s">
        <v>412</v>
      </c>
      <c r="D6" s="359"/>
      <c r="E6" s="359"/>
      <c r="F6" s="359"/>
      <c r="G6" s="359"/>
      <c r="H6" s="359"/>
      <c r="I6" s="359"/>
      <c r="J6" s="359"/>
      <c r="K6" s="236"/>
    </row>
    <row r="7" spans="2:11" ht="15" customHeight="1">
      <c r="B7" s="239"/>
      <c r="C7" s="359" t="s">
        <v>413</v>
      </c>
      <c r="D7" s="359"/>
      <c r="E7" s="359"/>
      <c r="F7" s="359"/>
      <c r="G7" s="359"/>
      <c r="H7" s="359"/>
      <c r="I7" s="359"/>
      <c r="J7" s="359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59" t="s">
        <v>414</v>
      </c>
      <c r="D9" s="359"/>
      <c r="E9" s="359"/>
      <c r="F9" s="359"/>
      <c r="G9" s="359"/>
      <c r="H9" s="359"/>
      <c r="I9" s="359"/>
      <c r="J9" s="359"/>
      <c r="K9" s="236"/>
    </row>
    <row r="10" spans="2:11" ht="15" customHeight="1">
      <c r="B10" s="239"/>
      <c r="C10" s="238"/>
      <c r="D10" s="359" t="s">
        <v>415</v>
      </c>
      <c r="E10" s="359"/>
      <c r="F10" s="359"/>
      <c r="G10" s="359"/>
      <c r="H10" s="359"/>
      <c r="I10" s="359"/>
      <c r="J10" s="359"/>
      <c r="K10" s="236"/>
    </row>
    <row r="11" spans="2:11" ht="15" customHeight="1">
      <c r="B11" s="239"/>
      <c r="C11" s="240"/>
      <c r="D11" s="359" t="s">
        <v>416</v>
      </c>
      <c r="E11" s="359"/>
      <c r="F11" s="359"/>
      <c r="G11" s="359"/>
      <c r="H11" s="359"/>
      <c r="I11" s="359"/>
      <c r="J11" s="359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59" t="s">
        <v>417</v>
      </c>
      <c r="E13" s="359"/>
      <c r="F13" s="359"/>
      <c r="G13" s="359"/>
      <c r="H13" s="359"/>
      <c r="I13" s="359"/>
      <c r="J13" s="359"/>
      <c r="K13" s="236"/>
    </row>
    <row r="14" spans="2:11" ht="15" customHeight="1">
      <c r="B14" s="239"/>
      <c r="C14" s="240"/>
      <c r="D14" s="359" t="s">
        <v>418</v>
      </c>
      <c r="E14" s="359"/>
      <c r="F14" s="359"/>
      <c r="G14" s="359"/>
      <c r="H14" s="359"/>
      <c r="I14" s="359"/>
      <c r="J14" s="359"/>
      <c r="K14" s="236"/>
    </row>
    <row r="15" spans="2:11" ht="15" customHeight="1">
      <c r="B15" s="239"/>
      <c r="C15" s="240"/>
      <c r="D15" s="359" t="s">
        <v>419</v>
      </c>
      <c r="E15" s="359"/>
      <c r="F15" s="359"/>
      <c r="G15" s="359"/>
      <c r="H15" s="359"/>
      <c r="I15" s="359"/>
      <c r="J15" s="359"/>
      <c r="K15" s="236"/>
    </row>
    <row r="16" spans="2:11" ht="15" customHeight="1">
      <c r="B16" s="239"/>
      <c r="C16" s="240"/>
      <c r="D16" s="240"/>
      <c r="E16" s="241" t="s">
        <v>78</v>
      </c>
      <c r="F16" s="359" t="s">
        <v>420</v>
      </c>
      <c r="G16" s="359"/>
      <c r="H16" s="359"/>
      <c r="I16" s="359"/>
      <c r="J16" s="359"/>
      <c r="K16" s="236"/>
    </row>
    <row r="17" spans="2:11" ht="15" customHeight="1">
      <c r="B17" s="239"/>
      <c r="C17" s="240"/>
      <c r="D17" s="240"/>
      <c r="E17" s="241" t="s">
        <v>421</v>
      </c>
      <c r="F17" s="359" t="s">
        <v>422</v>
      </c>
      <c r="G17" s="359"/>
      <c r="H17" s="359"/>
      <c r="I17" s="359"/>
      <c r="J17" s="359"/>
      <c r="K17" s="236"/>
    </row>
    <row r="18" spans="2:11" ht="15" customHeight="1">
      <c r="B18" s="239"/>
      <c r="C18" s="240"/>
      <c r="D18" s="240"/>
      <c r="E18" s="241" t="s">
        <v>423</v>
      </c>
      <c r="F18" s="359" t="s">
        <v>424</v>
      </c>
      <c r="G18" s="359"/>
      <c r="H18" s="359"/>
      <c r="I18" s="359"/>
      <c r="J18" s="359"/>
      <c r="K18" s="236"/>
    </row>
    <row r="19" spans="2:11" ht="15" customHeight="1">
      <c r="B19" s="239"/>
      <c r="C19" s="240"/>
      <c r="D19" s="240"/>
      <c r="E19" s="241" t="s">
        <v>84</v>
      </c>
      <c r="F19" s="359" t="s">
        <v>83</v>
      </c>
      <c r="G19" s="359"/>
      <c r="H19" s="359"/>
      <c r="I19" s="359"/>
      <c r="J19" s="359"/>
      <c r="K19" s="236"/>
    </row>
    <row r="20" spans="2:11" ht="15" customHeight="1">
      <c r="B20" s="239"/>
      <c r="C20" s="240"/>
      <c r="D20" s="240"/>
      <c r="E20" s="241" t="s">
        <v>375</v>
      </c>
      <c r="F20" s="359" t="s">
        <v>376</v>
      </c>
      <c r="G20" s="359"/>
      <c r="H20" s="359"/>
      <c r="I20" s="359"/>
      <c r="J20" s="359"/>
      <c r="K20" s="236"/>
    </row>
    <row r="21" spans="2:11" ht="15" customHeight="1">
      <c r="B21" s="239"/>
      <c r="C21" s="240"/>
      <c r="D21" s="240"/>
      <c r="E21" s="241" t="s">
        <v>425</v>
      </c>
      <c r="F21" s="359" t="s">
        <v>426</v>
      </c>
      <c r="G21" s="359"/>
      <c r="H21" s="359"/>
      <c r="I21" s="359"/>
      <c r="J21" s="359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59" t="s">
        <v>427</v>
      </c>
      <c r="D23" s="359"/>
      <c r="E23" s="359"/>
      <c r="F23" s="359"/>
      <c r="G23" s="359"/>
      <c r="H23" s="359"/>
      <c r="I23" s="359"/>
      <c r="J23" s="359"/>
      <c r="K23" s="236"/>
    </row>
    <row r="24" spans="2:11" ht="15" customHeight="1">
      <c r="B24" s="239"/>
      <c r="C24" s="359" t="s">
        <v>428</v>
      </c>
      <c r="D24" s="359"/>
      <c r="E24" s="359"/>
      <c r="F24" s="359"/>
      <c r="G24" s="359"/>
      <c r="H24" s="359"/>
      <c r="I24" s="359"/>
      <c r="J24" s="359"/>
      <c r="K24" s="236"/>
    </row>
    <row r="25" spans="2:11" ht="15" customHeight="1">
      <c r="B25" s="239"/>
      <c r="C25" s="238"/>
      <c r="D25" s="359" t="s">
        <v>429</v>
      </c>
      <c r="E25" s="359"/>
      <c r="F25" s="359"/>
      <c r="G25" s="359"/>
      <c r="H25" s="359"/>
      <c r="I25" s="359"/>
      <c r="J25" s="359"/>
      <c r="K25" s="236"/>
    </row>
    <row r="26" spans="2:11" ht="15" customHeight="1">
      <c r="B26" s="239"/>
      <c r="C26" s="240"/>
      <c r="D26" s="359" t="s">
        <v>430</v>
      </c>
      <c r="E26" s="359"/>
      <c r="F26" s="359"/>
      <c r="G26" s="359"/>
      <c r="H26" s="359"/>
      <c r="I26" s="359"/>
      <c r="J26" s="359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59" t="s">
        <v>431</v>
      </c>
      <c r="E28" s="359"/>
      <c r="F28" s="359"/>
      <c r="G28" s="359"/>
      <c r="H28" s="359"/>
      <c r="I28" s="359"/>
      <c r="J28" s="359"/>
      <c r="K28" s="236"/>
    </row>
    <row r="29" spans="2:11" ht="15" customHeight="1">
      <c r="B29" s="239"/>
      <c r="C29" s="240"/>
      <c r="D29" s="359" t="s">
        <v>432</v>
      </c>
      <c r="E29" s="359"/>
      <c r="F29" s="359"/>
      <c r="G29" s="359"/>
      <c r="H29" s="359"/>
      <c r="I29" s="359"/>
      <c r="J29" s="359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59" t="s">
        <v>433</v>
      </c>
      <c r="E31" s="359"/>
      <c r="F31" s="359"/>
      <c r="G31" s="359"/>
      <c r="H31" s="359"/>
      <c r="I31" s="359"/>
      <c r="J31" s="359"/>
      <c r="K31" s="236"/>
    </row>
    <row r="32" spans="2:11" ht="15" customHeight="1">
      <c r="B32" s="239"/>
      <c r="C32" s="240"/>
      <c r="D32" s="359" t="s">
        <v>434</v>
      </c>
      <c r="E32" s="359"/>
      <c r="F32" s="359"/>
      <c r="G32" s="359"/>
      <c r="H32" s="359"/>
      <c r="I32" s="359"/>
      <c r="J32" s="359"/>
      <c r="K32" s="236"/>
    </row>
    <row r="33" spans="2:11" ht="15" customHeight="1">
      <c r="B33" s="239"/>
      <c r="C33" s="240"/>
      <c r="D33" s="359" t="s">
        <v>435</v>
      </c>
      <c r="E33" s="359"/>
      <c r="F33" s="359"/>
      <c r="G33" s="359"/>
      <c r="H33" s="359"/>
      <c r="I33" s="359"/>
      <c r="J33" s="359"/>
      <c r="K33" s="236"/>
    </row>
    <row r="34" spans="2:11" ht="15" customHeight="1">
      <c r="B34" s="239"/>
      <c r="C34" s="240"/>
      <c r="D34" s="238"/>
      <c r="E34" s="242" t="s">
        <v>126</v>
      </c>
      <c r="F34" s="238"/>
      <c r="G34" s="359" t="s">
        <v>436</v>
      </c>
      <c r="H34" s="359"/>
      <c r="I34" s="359"/>
      <c r="J34" s="359"/>
      <c r="K34" s="236"/>
    </row>
    <row r="35" spans="2:11" ht="30.75" customHeight="1">
      <c r="B35" s="239"/>
      <c r="C35" s="240"/>
      <c r="D35" s="238"/>
      <c r="E35" s="242" t="s">
        <v>437</v>
      </c>
      <c r="F35" s="238"/>
      <c r="G35" s="359" t="s">
        <v>438</v>
      </c>
      <c r="H35" s="359"/>
      <c r="I35" s="359"/>
      <c r="J35" s="359"/>
      <c r="K35" s="236"/>
    </row>
    <row r="36" spans="2:11" ht="15" customHeight="1">
      <c r="B36" s="239"/>
      <c r="C36" s="240"/>
      <c r="D36" s="238"/>
      <c r="E36" s="242" t="s">
        <v>52</v>
      </c>
      <c r="F36" s="238"/>
      <c r="G36" s="359" t="s">
        <v>439</v>
      </c>
      <c r="H36" s="359"/>
      <c r="I36" s="359"/>
      <c r="J36" s="359"/>
      <c r="K36" s="236"/>
    </row>
    <row r="37" spans="2:11" ht="15" customHeight="1">
      <c r="B37" s="239"/>
      <c r="C37" s="240"/>
      <c r="D37" s="238"/>
      <c r="E37" s="242" t="s">
        <v>127</v>
      </c>
      <c r="F37" s="238"/>
      <c r="G37" s="359" t="s">
        <v>440</v>
      </c>
      <c r="H37" s="359"/>
      <c r="I37" s="359"/>
      <c r="J37" s="359"/>
      <c r="K37" s="236"/>
    </row>
    <row r="38" spans="2:11" ht="15" customHeight="1">
      <c r="B38" s="239"/>
      <c r="C38" s="240"/>
      <c r="D38" s="238"/>
      <c r="E38" s="242" t="s">
        <v>128</v>
      </c>
      <c r="F38" s="238"/>
      <c r="G38" s="359" t="s">
        <v>441</v>
      </c>
      <c r="H38" s="359"/>
      <c r="I38" s="359"/>
      <c r="J38" s="359"/>
      <c r="K38" s="236"/>
    </row>
    <row r="39" spans="2:11" ht="15" customHeight="1">
      <c r="B39" s="239"/>
      <c r="C39" s="240"/>
      <c r="D39" s="238"/>
      <c r="E39" s="242" t="s">
        <v>129</v>
      </c>
      <c r="F39" s="238"/>
      <c r="G39" s="359" t="s">
        <v>442</v>
      </c>
      <c r="H39" s="359"/>
      <c r="I39" s="359"/>
      <c r="J39" s="359"/>
      <c r="K39" s="236"/>
    </row>
    <row r="40" spans="2:11" ht="15" customHeight="1">
      <c r="B40" s="239"/>
      <c r="C40" s="240"/>
      <c r="D40" s="238"/>
      <c r="E40" s="242" t="s">
        <v>443</v>
      </c>
      <c r="F40" s="238"/>
      <c r="G40" s="359" t="s">
        <v>444</v>
      </c>
      <c r="H40" s="359"/>
      <c r="I40" s="359"/>
      <c r="J40" s="359"/>
      <c r="K40" s="236"/>
    </row>
    <row r="41" spans="2:11" ht="15" customHeight="1">
      <c r="B41" s="239"/>
      <c r="C41" s="240"/>
      <c r="D41" s="238"/>
      <c r="E41" s="242"/>
      <c r="F41" s="238"/>
      <c r="G41" s="359" t="s">
        <v>445</v>
      </c>
      <c r="H41" s="359"/>
      <c r="I41" s="359"/>
      <c r="J41" s="359"/>
      <c r="K41" s="236"/>
    </row>
    <row r="42" spans="2:11" ht="15" customHeight="1">
      <c r="B42" s="239"/>
      <c r="C42" s="240"/>
      <c r="D42" s="238"/>
      <c r="E42" s="242" t="s">
        <v>446</v>
      </c>
      <c r="F42" s="238"/>
      <c r="G42" s="359" t="s">
        <v>447</v>
      </c>
      <c r="H42" s="359"/>
      <c r="I42" s="359"/>
      <c r="J42" s="359"/>
      <c r="K42" s="236"/>
    </row>
    <row r="43" spans="2:11" ht="15" customHeight="1">
      <c r="B43" s="239"/>
      <c r="C43" s="240"/>
      <c r="D43" s="238"/>
      <c r="E43" s="242" t="s">
        <v>131</v>
      </c>
      <c r="F43" s="238"/>
      <c r="G43" s="359" t="s">
        <v>448</v>
      </c>
      <c r="H43" s="359"/>
      <c r="I43" s="359"/>
      <c r="J43" s="359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59" t="s">
        <v>449</v>
      </c>
      <c r="E45" s="359"/>
      <c r="F45" s="359"/>
      <c r="G45" s="359"/>
      <c r="H45" s="359"/>
      <c r="I45" s="359"/>
      <c r="J45" s="359"/>
      <c r="K45" s="236"/>
    </row>
    <row r="46" spans="2:11" ht="15" customHeight="1">
      <c r="B46" s="239"/>
      <c r="C46" s="240"/>
      <c r="D46" s="240"/>
      <c r="E46" s="359" t="s">
        <v>450</v>
      </c>
      <c r="F46" s="359"/>
      <c r="G46" s="359"/>
      <c r="H46" s="359"/>
      <c r="I46" s="359"/>
      <c r="J46" s="359"/>
      <c r="K46" s="236"/>
    </row>
    <row r="47" spans="2:11" ht="15" customHeight="1">
      <c r="B47" s="239"/>
      <c r="C47" s="240"/>
      <c r="D47" s="240"/>
      <c r="E47" s="359" t="s">
        <v>451</v>
      </c>
      <c r="F47" s="359"/>
      <c r="G47" s="359"/>
      <c r="H47" s="359"/>
      <c r="I47" s="359"/>
      <c r="J47" s="359"/>
      <c r="K47" s="236"/>
    </row>
    <row r="48" spans="2:11" ht="15" customHeight="1">
      <c r="B48" s="239"/>
      <c r="C48" s="240"/>
      <c r="D48" s="240"/>
      <c r="E48" s="359" t="s">
        <v>452</v>
      </c>
      <c r="F48" s="359"/>
      <c r="G48" s="359"/>
      <c r="H48" s="359"/>
      <c r="I48" s="359"/>
      <c r="J48" s="359"/>
      <c r="K48" s="236"/>
    </row>
    <row r="49" spans="2:11" ht="15" customHeight="1">
      <c r="B49" s="239"/>
      <c r="C49" s="240"/>
      <c r="D49" s="359" t="s">
        <v>453</v>
      </c>
      <c r="E49" s="359"/>
      <c r="F49" s="359"/>
      <c r="G49" s="359"/>
      <c r="H49" s="359"/>
      <c r="I49" s="359"/>
      <c r="J49" s="359"/>
      <c r="K49" s="236"/>
    </row>
    <row r="50" spans="2:11" ht="25.5" customHeight="1">
      <c r="B50" s="235"/>
      <c r="C50" s="360" t="s">
        <v>454</v>
      </c>
      <c r="D50" s="360"/>
      <c r="E50" s="360"/>
      <c r="F50" s="360"/>
      <c r="G50" s="360"/>
      <c r="H50" s="360"/>
      <c r="I50" s="360"/>
      <c r="J50" s="360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59" t="s">
        <v>455</v>
      </c>
      <c r="D52" s="359"/>
      <c r="E52" s="359"/>
      <c r="F52" s="359"/>
      <c r="G52" s="359"/>
      <c r="H52" s="359"/>
      <c r="I52" s="359"/>
      <c r="J52" s="359"/>
      <c r="K52" s="236"/>
    </row>
    <row r="53" spans="2:11" ht="15" customHeight="1">
      <c r="B53" s="235"/>
      <c r="C53" s="359" t="s">
        <v>456</v>
      </c>
      <c r="D53" s="359"/>
      <c r="E53" s="359"/>
      <c r="F53" s="359"/>
      <c r="G53" s="359"/>
      <c r="H53" s="359"/>
      <c r="I53" s="359"/>
      <c r="J53" s="359"/>
      <c r="K53" s="236"/>
    </row>
    <row r="54" spans="2:11" ht="12.75" customHeight="1">
      <c r="B54" s="235"/>
      <c r="C54" s="238"/>
      <c r="D54" s="238"/>
      <c r="E54" s="238"/>
      <c r="F54" s="238"/>
      <c r="G54" s="238"/>
      <c r="H54" s="238"/>
      <c r="I54" s="238"/>
      <c r="J54" s="238"/>
      <c r="K54" s="236"/>
    </row>
    <row r="55" spans="2:11" ht="15" customHeight="1">
      <c r="B55" s="235"/>
      <c r="C55" s="359" t="s">
        <v>457</v>
      </c>
      <c r="D55" s="359"/>
      <c r="E55" s="359"/>
      <c r="F55" s="359"/>
      <c r="G55" s="359"/>
      <c r="H55" s="359"/>
      <c r="I55" s="359"/>
      <c r="J55" s="359"/>
      <c r="K55" s="236"/>
    </row>
    <row r="56" spans="2:11" ht="15" customHeight="1">
      <c r="B56" s="235"/>
      <c r="C56" s="240"/>
      <c r="D56" s="359" t="s">
        <v>458</v>
      </c>
      <c r="E56" s="359"/>
      <c r="F56" s="359"/>
      <c r="G56" s="359"/>
      <c r="H56" s="359"/>
      <c r="I56" s="359"/>
      <c r="J56" s="359"/>
      <c r="K56" s="236"/>
    </row>
    <row r="57" spans="2:11" ht="15" customHeight="1">
      <c r="B57" s="235"/>
      <c r="C57" s="240"/>
      <c r="D57" s="359" t="s">
        <v>459</v>
      </c>
      <c r="E57" s="359"/>
      <c r="F57" s="359"/>
      <c r="G57" s="359"/>
      <c r="H57" s="359"/>
      <c r="I57" s="359"/>
      <c r="J57" s="359"/>
      <c r="K57" s="236"/>
    </row>
    <row r="58" spans="2:11" ht="15" customHeight="1">
      <c r="B58" s="235"/>
      <c r="C58" s="240"/>
      <c r="D58" s="359" t="s">
        <v>460</v>
      </c>
      <c r="E58" s="359"/>
      <c r="F58" s="359"/>
      <c r="G58" s="359"/>
      <c r="H58" s="359"/>
      <c r="I58" s="359"/>
      <c r="J58" s="359"/>
      <c r="K58" s="236"/>
    </row>
    <row r="59" spans="2:11" ht="15" customHeight="1">
      <c r="B59" s="235"/>
      <c r="C59" s="240"/>
      <c r="D59" s="359" t="s">
        <v>461</v>
      </c>
      <c r="E59" s="359"/>
      <c r="F59" s="359"/>
      <c r="G59" s="359"/>
      <c r="H59" s="359"/>
      <c r="I59" s="359"/>
      <c r="J59" s="359"/>
      <c r="K59" s="236"/>
    </row>
    <row r="60" spans="2:11" ht="15" customHeight="1">
      <c r="B60" s="235"/>
      <c r="C60" s="240"/>
      <c r="D60" s="358" t="s">
        <v>462</v>
      </c>
      <c r="E60" s="358"/>
      <c r="F60" s="358"/>
      <c r="G60" s="358"/>
      <c r="H60" s="358"/>
      <c r="I60" s="358"/>
      <c r="J60" s="358"/>
      <c r="K60" s="236"/>
    </row>
    <row r="61" spans="2:11" ht="15" customHeight="1">
      <c r="B61" s="235"/>
      <c r="C61" s="240"/>
      <c r="D61" s="359" t="s">
        <v>463</v>
      </c>
      <c r="E61" s="359"/>
      <c r="F61" s="359"/>
      <c r="G61" s="359"/>
      <c r="H61" s="359"/>
      <c r="I61" s="359"/>
      <c r="J61" s="359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59" t="s">
        <v>464</v>
      </c>
      <c r="E63" s="359"/>
      <c r="F63" s="359"/>
      <c r="G63" s="359"/>
      <c r="H63" s="359"/>
      <c r="I63" s="359"/>
      <c r="J63" s="359"/>
      <c r="K63" s="236"/>
    </row>
    <row r="64" spans="2:11" ht="15" customHeight="1">
      <c r="B64" s="235"/>
      <c r="C64" s="240"/>
      <c r="D64" s="358" t="s">
        <v>465</v>
      </c>
      <c r="E64" s="358"/>
      <c r="F64" s="358"/>
      <c r="G64" s="358"/>
      <c r="H64" s="358"/>
      <c r="I64" s="358"/>
      <c r="J64" s="358"/>
      <c r="K64" s="236"/>
    </row>
    <row r="65" spans="2:11" ht="15" customHeight="1">
      <c r="B65" s="235"/>
      <c r="C65" s="240"/>
      <c r="D65" s="359" t="s">
        <v>466</v>
      </c>
      <c r="E65" s="359"/>
      <c r="F65" s="359"/>
      <c r="G65" s="359"/>
      <c r="H65" s="359"/>
      <c r="I65" s="359"/>
      <c r="J65" s="359"/>
      <c r="K65" s="236"/>
    </row>
    <row r="66" spans="2:11" ht="15" customHeight="1">
      <c r="B66" s="235"/>
      <c r="C66" s="240"/>
      <c r="D66" s="359" t="s">
        <v>467</v>
      </c>
      <c r="E66" s="359"/>
      <c r="F66" s="359"/>
      <c r="G66" s="359"/>
      <c r="H66" s="359"/>
      <c r="I66" s="359"/>
      <c r="J66" s="359"/>
      <c r="K66" s="236"/>
    </row>
    <row r="67" spans="2:11" ht="15" customHeight="1">
      <c r="B67" s="235"/>
      <c r="C67" s="240"/>
      <c r="D67" s="359" t="s">
        <v>468</v>
      </c>
      <c r="E67" s="359"/>
      <c r="F67" s="359"/>
      <c r="G67" s="359"/>
      <c r="H67" s="359"/>
      <c r="I67" s="359"/>
      <c r="J67" s="359"/>
      <c r="K67" s="236"/>
    </row>
    <row r="68" spans="2:11" ht="15" customHeight="1">
      <c r="B68" s="235"/>
      <c r="C68" s="240"/>
      <c r="D68" s="359" t="s">
        <v>469</v>
      </c>
      <c r="E68" s="359"/>
      <c r="F68" s="359"/>
      <c r="G68" s="359"/>
      <c r="H68" s="359"/>
      <c r="I68" s="359"/>
      <c r="J68" s="359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7" t="s">
        <v>90</v>
      </c>
      <c r="D73" s="357"/>
      <c r="E73" s="357"/>
      <c r="F73" s="357"/>
      <c r="G73" s="357"/>
      <c r="H73" s="357"/>
      <c r="I73" s="357"/>
      <c r="J73" s="357"/>
      <c r="K73" s="253"/>
    </row>
    <row r="74" spans="2:11" ht="17.25" customHeight="1">
      <c r="B74" s="252"/>
      <c r="C74" s="254" t="s">
        <v>470</v>
      </c>
      <c r="D74" s="254"/>
      <c r="E74" s="254"/>
      <c r="F74" s="254" t="s">
        <v>471</v>
      </c>
      <c r="G74" s="255"/>
      <c r="H74" s="254" t="s">
        <v>127</v>
      </c>
      <c r="I74" s="254" t="s">
        <v>56</v>
      </c>
      <c r="J74" s="254" t="s">
        <v>472</v>
      </c>
      <c r="K74" s="253"/>
    </row>
    <row r="75" spans="2:11" ht="17.25" customHeight="1">
      <c r="B75" s="252"/>
      <c r="C75" s="256" t="s">
        <v>473</v>
      </c>
      <c r="D75" s="256"/>
      <c r="E75" s="256"/>
      <c r="F75" s="257" t="s">
        <v>474</v>
      </c>
      <c r="G75" s="258"/>
      <c r="H75" s="256"/>
      <c r="I75" s="256"/>
      <c r="J75" s="256" t="s">
        <v>475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52</v>
      </c>
      <c r="D77" s="259"/>
      <c r="E77" s="259"/>
      <c r="F77" s="261" t="s">
        <v>476</v>
      </c>
      <c r="G77" s="260"/>
      <c r="H77" s="242" t="s">
        <v>477</v>
      </c>
      <c r="I77" s="242" t="s">
        <v>478</v>
      </c>
      <c r="J77" s="242">
        <v>20</v>
      </c>
      <c r="K77" s="253"/>
    </row>
    <row r="78" spans="2:11" ht="15" customHeight="1">
      <c r="B78" s="252"/>
      <c r="C78" s="242" t="s">
        <v>479</v>
      </c>
      <c r="D78" s="242"/>
      <c r="E78" s="242"/>
      <c r="F78" s="261" t="s">
        <v>476</v>
      </c>
      <c r="G78" s="260"/>
      <c r="H78" s="242" t="s">
        <v>480</v>
      </c>
      <c r="I78" s="242" t="s">
        <v>478</v>
      </c>
      <c r="J78" s="242">
        <v>120</v>
      </c>
      <c r="K78" s="253"/>
    </row>
    <row r="79" spans="2:11" ht="15" customHeight="1">
      <c r="B79" s="262"/>
      <c r="C79" s="242" t="s">
        <v>481</v>
      </c>
      <c r="D79" s="242"/>
      <c r="E79" s="242"/>
      <c r="F79" s="261" t="s">
        <v>482</v>
      </c>
      <c r="G79" s="260"/>
      <c r="H79" s="242" t="s">
        <v>483</v>
      </c>
      <c r="I79" s="242" t="s">
        <v>478</v>
      </c>
      <c r="J79" s="242">
        <v>50</v>
      </c>
      <c r="K79" s="253"/>
    </row>
    <row r="80" spans="2:11" ht="15" customHeight="1">
      <c r="B80" s="262"/>
      <c r="C80" s="242" t="s">
        <v>484</v>
      </c>
      <c r="D80" s="242"/>
      <c r="E80" s="242"/>
      <c r="F80" s="261" t="s">
        <v>476</v>
      </c>
      <c r="G80" s="260"/>
      <c r="H80" s="242" t="s">
        <v>485</v>
      </c>
      <c r="I80" s="242" t="s">
        <v>486</v>
      </c>
      <c r="J80" s="242"/>
      <c r="K80" s="253"/>
    </row>
    <row r="81" spans="2:11" ht="15" customHeight="1">
      <c r="B81" s="262"/>
      <c r="C81" s="263" t="s">
        <v>487</v>
      </c>
      <c r="D81" s="263"/>
      <c r="E81" s="263"/>
      <c r="F81" s="264" t="s">
        <v>482</v>
      </c>
      <c r="G81" s="263"/>
      <c r="H81" s="263" t="s">
        <v>488</v>
      </c>
      <c r="I81" s="263" t="s">
        <v>478</v>
      </c>
      <c r="J81" s="263">
        <v>15</v>
      </c>
      <c r="K81" s="253"/>
    </row>
    <row r="82" spans="2:11" ht="15" customHeight="1">
      <c r="B82" s="262"/>
      <c r="C82" s="263" t="s">
        <v>489</v>
      </c>
      <c r="D82" s="263"/>
      <c r="E82" s="263"/>
      <c r="F82" s="264" t="s">
        <v>482</v>
      </c>
      <c r="G82" s="263"/>
      <c r="H82" s="263" t="s">
        <v>490</v>
      </c>
      <c r="I82" s="263" t="s">
        <v>478</v>
      </c>
      <c r="J82" s="263">
        <v>15</v>
      </c>
      <c r="K82" s="253"/>
    </row>
    <row r="83" spans="2:11" ht="15" customHeight="1">
      <c r="B83" s="262"/>
      <c r="C83" s="263" t="s">
        <v>491</v>
      </c>
      <c r="D83" s="263"/>
      <c r="E83" s="263"/>
      <c r="F83" s="264" t="s">
        <v>482</v>
      </c>
      <c r="G83" s="263"/>
      <c r="H83" s="263" t="s">
        <v>492</v>
      </c>
      <c r="I83" s="263" t="s">
        <v>478</v>
      </c>
      <c r="J83" s="263">
        <v>20</v>
      </c>
      <c r="K83" s="253"/>
    </row>
    <row r="84" spans="2:11" ht="15" customHeight="1">
      <c r="B84" s="262"/>
      <c r="C84" s="263" t="s">
        <v>493</v>
      </c>
      <c r="D84" s="263"/>
      <c r="E84" s="263"/>
      <c r="F84" s="264" t="s">
        <v>482</v>
      </c>
      <c r="G84" s="263"/>
      <c r="H84" s="263" t="s">
        <v>494</v>
      </c>
      <c r="I84" s="263" t="s">
        <v>478</v>
      </c>
      <c r="J84" s="263">
        <v>20</v>
      </c>
      <c r="K84" s="253"/>
    </row>
    <row r="85" spans="2:11" ht="15" customHeight="1">
      <c r="B85" s="262"/>
      <c r="C85" s="242" t="s">
        <v>495</v>
      </c>
      <c r="D85" s="242"/>
      <c r="E85" s="242"/>
      <c r="F85" s="261" t="s">
        <v>482</v>
      </c>
      <c r="G85" s="260"/>
      <c r="H85" s="242" t="s">
        <v>496</v>
      </c>
      <c r="I85" s="242" t="s">
        <v>478</v>
      </c>
      <c r="J85" s="242">
        <v>50</v>
      </c>
      <c r="K85" s="253"/>
    </row>
    <row r="86" spans="2:11" ht="15" customHeight="1">
      <c r="B86" s="262"/>
      <c r="C86" s="242" t="s">
        <v>497</v>
      </c>
      <c r="D86" s="242"/>
      <c r="E86" s="242"/>
      <c r="F86" s="261" t="s">
        <v>482</v>
      </c>
      <c r="G86" s="260"/>
      <c r="H86" s="242" t="s">
        <v>498</v>
      </c>
      <c r="I86" s="242" t="s">
        <v>478</v>
      </c>
      <c r="J86" s="242">
        <v>20</v>
      </c>
      <c r="K86" s="253"/>
    </row>
    <row r="87" spans="2:11" ht="15" customHeight="1">
      <c r="B87" s="262"/>
      <c r="C87" s="242" t="s">
        <v>499</v>
      </c>
      <c r="D87" s="242"/>
      <c r="E87" s="242"/>
      <c r="F87" s="261" t="s">
        <v>482</v>
      </c>
      <c r="G87" s="260"/>
      <c r="H87" s="242" t="s">
        <v>500</v>
      </c>
      <c r="I87" s="242" t="s">
        <v>478</v>
      </c>
      <c r="J87" s="242">
        <v>20</v>
      </c>
      <c r="K87" s="253"/>
    </row>
    <row r="88" spans="2:11" ht="15" customHeight="1">
      <c r="B88" s="262"/>
      <c r="C88" s="242" t="s">
        <v>501</v>
      </c>
      <c r="D88" s="242"/>
      <c r="E88" s="242"/>
      <c r="F88" s="261" t="s">
        <v>482</v>
      </c>
      <c r="G88" s="260"/>
      <c r="H88" s="242" t="s">
        <v>502</v>
      </c>
      <c r="I88" s="242" t="s">
        <v>478</v>
      </c>
      <c r="J88" s="242">
        <v>50</v>
      </c>
      <c r="K88" s="253"/>
    </row>
    <row r="89" spans="2:11" ht="15" customHeight="1">
      <c r="B89" s="262"/>
      <c r="C89" s="242" t="s">
        <v>503</v>
      </c>
      <c r="D89" s="242"/>
      <c r="E89" s="242"/>
      <c r="F89" s="261" t="s">
        <v>482</v>
      </c>
      <c r="G89" s="260"/>
      <c r="H89" s="242" t="s">
        <v>503</v>
      </c>
      <c r="I89" s="242" t="s">
        <v>478</v>
      </c>
      <c r="J89" s="242">
        <v>50</v>
      </c>
      <c r="K89" s="253"/>
    </row>
    <row r="90" spans="2:11" ht="15" customHeight="1">
      <c r="B90" s="262"/>
      <c r="C90" s="242" t="s">
        <v>132</v>
      </c>
      <c r="D90" s="242"/>
      <c r="E90" s="242"/>
      <c r="F90" s="261" t="s">
        <v>482</v>
      </c>
      <c r="G90" s="260"/>
      <c r="H90" s="242" t="s">
        <v>504</v>
      </c>
      <c r="I90" s="242" t="s">
        <v>478</v>
      </c>
      <c r="J90" s="242">
        <v>255</v>
      </c>
      <c r="K90" s="253"/>
    </row>
    <row r="91" spans="2:11" ht="15" customHeight="1">
      <c r="B91" s="262"/>
      <c r="C91" s="242" t="s">
        <v>505</v>
      </c>
      <c r="D91" s="242"/>
      <c r="E91" s="242"/>
      <c r="F91" s="261" t="s">
        <v>476</v>
      </c>
      <c r="G91" s="260"/>
      <c r="H91" s="242" t="s">
        <v>506</v>
      </c>
      <c r="I91" s="242" t="s">
        <v>507</v>
      </c>
      <c r="J91" s="242"/>
      <c r="K91" s="253"/>
    </row>
    <row r="92" spans="2:11" ht="15" customHeight="1">
      <c r="B92" s="262"/>
      <c r="C92" s="242" t="s">
        <v>508</v>
      </c>
      <c r="D92" s="242"/>
      <c r="E92" s="242"/>
      <c r="F92" s="261" t="s">
        <v>476</v>
      </c>
      <c r="G92" s="260"/>
      <c r="H92" s="242" t="s">
        <v>509</v>
      </c>
      <c r="I92" s="242" t="s">
        <v>510</v>
      </c>
      <c r="J92" s="242"/>
      <c r="K92" s="253"/>
    </row>
    <row r="93" spans="2:11" ht="15" customHeight="1">
      <c r="B93" s="262"/>
      <c r="C93" s="242" t="s">
        <v>511</v>
      </c>
      <c r="D93" s="242"/>
      <c r="E93" s="242"/>
      <c r="F93" s="261" t="s">
        <v>476</v>
      </c>
      <c r="G93" s="260"/>
      <c r="H93" s="242" t="s">
        <v>511</v>
      </c>
      <c r="I93" s="242" t="s">
        <v>510</v>
      </c>
      <c r="J93" s="242"/>
      <c r="K93" s="253"/>
    </row>
    <row r="94" spans="2:11" ht="15" customHeight="1">
      <c r="B94" s="262"/>
      <c r="C94" s="242" t="s">
        <v>37</v>
      </c>
      <c r="D94" s="242"/>
      <c r="E94" s="242"/>
      <c r="F94" s="261" t="s">
        <v>476</v>
      </c>
      <c r="G94" s="260"/>
      <c r="H94" s="242" t="s">
        <v>512</v>
      </c>
      <c r="I94" s="242" t="s">
        <v>510</v>
      </c>
      <c r="J94" s="242"/>
      <c r="K94" s="253"/>
    </row>
    <row r="95" spans="2:11" ht="15" customHeight="1">
      <c r="B95" s="262"/>
      <c r="C95" s="242" t="s">
        <v>47</v>
      </c>
      <c r="D95" s="242"/>
      <c r="E95" s="242"/>
      <c r="F95" s="261" t="s">
        <v>476</v>
      </c>
      <c r="G95" s="260"/>
      <c r="H95" s="242" t="s">
        <v>513</v>
      </c>
      <c r="I95" s="242" t="s">
        <v>510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7" t="s">
        <v>514</v>
      </c>
      <c r="D100" s="357"/>
      <c r="E100" s="357"/>
      <c r="F100" s="357"/>
      <c r="G100" s="357"/>
      <c r="H100" s="357"/>
      <c r="I100" s="357"/>
      <c r="J100" s="357"/>
      <c r="K100" s="253"/>
    </row>
    <row r="101" spans="2:11" ht="17.25" customHeight="1">
      <c r="B101" s="252"/>
      <c r="C101" s="254" t="s">
        <v>470</v>
      </c>
      <c r="D101" s="254"/>
      <c r="E101" s="254"/>
      <c r="F101" s="254" t="s">
        <v>471</v>
      </c>
      <c r="G101" s="255"/>
      <c r="H101" s="254" t="s">
        <v>127</v>
      </c>
      <c r="I101" s="254" t="s">
        <v>56</v>
      </c>
      <c r="J101" s="254" t="s">
        <v>472</v>
      </c>
      <c r="K101" s="253"/>
    </row>
    <row r="102" spans="2:11" ht="17.25" customHeight="1">
      <c r="B102" s="252"/>
      <c r="C102" s="256" t="s">
        <v>473</v>
      </c>
      <c r="D102" s="256"/>
      <c r="E102" s="256"/>
      <c r="F102" s="257" t="s">
        <v>474</v>
      </c>
      <c r="G102" s="258"/>
      <c r="H102" s="256"/>
      <c r="I102" s="256"/>
      <c r="J102" s="256" t="s">
        <v>475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52</v>
      </c>
      <c r="D104" s="259"/>
      <c r="E104" s="259"/>
      <c r="F104" s="261" t="s">
        <v>476</v>
      </c>
      <c r="G104" s="270"/>
      <c r="H104" s="242" t="s">
        <v>515</v>
      </c>
      <c r="I104" s="242" t="s">
        <v>478</v>
      </c>
      <c r="J104" s="242">
        <v>20</v>
      </c>
      <c r="K104" s="253"/>
    </row>
    <row r="105" spans="2:11" ht="15" customHeight="1">
      <c r="B105" s="252"/>
      <c r="C105" s="242" t="s">
        <v>479</v>
      </c>
      <c r="D105" s="242"/>
      <c r="E105" s="242"/>
      <c r="F105" s="261" t="s">
        <v>476</v>
      </c>
      <c r="G105" s="242"/>
      <c r="H105" s="242" t="s">
        <v>515</v>
      </c>
      <c r="I105" s="242" t="s">
        <v>478</v>
      </c>
      <c r="J105" s="242">
        <v>120</v>
      </c>
      <c r="K105" s="253"/>
    </row>
    <row r="106" spans="2:11" ht="15" customHeight="1">
      <c r="B106" s="262"/>
      <c r="C106" s="242" t="s">
        <v>481</v>
      </c>
      <c r="D106" s="242"/>
      <c r="E106" s="242"/>
      <c r="F106" s="261" t="s">
        <v>482</v>
      </c>
      <c r="G106" s="242"/>
      <c r="H106" s="242" t="s">
        <v>515</v>
      </c>
      <c r="I106" s="242" t="s">
        <v>478</v>
      </c>
      <c r="J106" s="242">
        <v>50</v>
      </c>
      <c r="K106" s="253"/>
    </row>
    <row r="107" spans="2:11" ht="15" customHeight="1">
      <c r="B107" s="262"/>
      <c r="C107" s="242" t="s">
        <v>484</v>
      </c>
      <c r="D107" s="242"/>
      <c r="E107" s="242"/>
      <c r="F107" s="261" t="s">
        <v>476</v>
      </c>
      <c r="G107" s="242"/>
      <c r="H107" s="242" t="s">
        <v>515</v>
      </c>
      <c r="I107" s="242" t="s">
        <v>486</v>
      </c>
      <c r="J107" s="242"/>
      <c r="K107" s="253"/>
    </row>
    <row r="108" spans="2:11" ht="15" customHeight="1">
      <c r="B108" s="262"/>
      <c r="C108" s="242" t="s">
        <v>495</v>
      </c>
      <c r="D108" s="242"/>
      <c r="E108" s="242"/>
      <c r="F108" s="261" t="s">
        <v>482</v>
      </c>
      <c r="G108" s="242"/>
      <c r="H108" s="242" t="s">
        <v>515</v>
      </c>
      <c r="I108" s="242" t="s">
        <v>478</v>
      </c>
      <c r="J108" s="242">
        <v>50</v>
      </c>
      <c r="K108" s="253"/>
    </row>
    <row r="109" spans="2:11" ht="15" customHeight="1">
      <c r="B109" s="262"/>
      <c r="C109" s="242" t="s">
        <v>503</v>
      </c>
      <c r="D109" s="242"/>
      <c r="E109" s="242"/>
      <c r="F109" s="261" t="s">
        <v>482</v>
      </c>
      <c r="G109" s="242"/>
      <c r="H109" s="242" t="s">
        <v>515</v>
      </c>
      <c r="I109" s="242" t="s">
        <v>478</v>
      </c>
      <c r="J109" s="242">
        <v>50</v>
      </c>
      <c r="K109" s="253"/>
    </row>
    <row r="110" spans="2:11" ht="15" customHeight="1">
      <c r="B110" s="262"/>
      <c r="C110" s="242" t="s">
        <v>501</v>
      </c>
      <c r="D110" s="242"/>
      <c r="E110" s="242"/>
      <c r="F110" s="261" t="s">
        <v>482</v>
      </c>
      <c r="G110" s="242"/>
      <c r="H110" s="242" t="s">
        <v>515</v>
      </c>
      <c r="I110" s="242" t="s">
        <v>478</v>
      </c>
      <c r="J110" s="242">
        <v>50</v>
      </c>
      <c r="K110" s="253"/>
    </row>
    <row r="111" spans="2:11" ht="15" customHeight="1">
      <c r="B111" s="262"/>
      <c r="C111" s="242" t="s">
        <v>52</v>
      </c>
      <c r="D111" s="242"/>
      <c r="E111" s="242"/>
      <c r="F111" s="261" t="s">
        <v>476</v>
      </c>
      <c r="G111" s="242"/>
      <c r="H111" s="242" t="s">
        <v>516</v>
      </c>
      <c r="I111" s="242" t="s">
        <v>478</v>
      </c>
      <c r="J111" s="242">
        <v>20</v>
      </c>
      <c r="K111" s="253"/>
    </row>
    <row r="112" spans="2:11" ht="15" customHeight="1">
      <c r="B112" s="262"/>
      <c r="C112" s="242" t="s">
        <v>517</v>
      </c>
      <c r="D112" s="242"/>
      <c r="E112" s="242"/>
      <c r="F112" s="261" t="s">
        <v>476</v>
      </c>
      <c r="G112" s="242"/>
      <c r="H112" s="242" t="s">
        <v>518</v>
      </c>
      <c r="I112" s="242" t="s">
        <v>478</v>
      </c>
      <c r="J112" s="242">
        <v>120</v>
      </c>
      <c r="K112" s="253"/>
    </row>
    <row r="113" spans="2:11" ht="15" customHeight="1">
      <c r="B113" s="262"/>
      <c r="C113" s="242" t="s">
        <v>37</v>
      </c>
      <c r="D113" s="242"/>
      <c r="E113" s="242"/>
      <c r="F113" s="261" t="s">
        <v>476</v>
      </c>
      <c r="G113" s="242"/>
      <c r="H113" s="242" t="s">
        <v>519</v>
      </c>
      <c r="I113" s="242" t="s">
        <v>510</v>
      </c>
      <c r="J113" s="242"/>
      <c r="K113" s="253"/>
    </row>
    <row r="114" spans="2:11" ht="15" customHeight="1">
      <c r="B114" s="262"/>
      <c r="C114" s="242" t="s">
        <v>47</v>
      </c>
      <c r="D114" s="242"/>
      <c r="E114" s="242"/>
      <c r="F114" s="261" t="s">
        <v>476</v>
      </c>
      <c r="G114" s="242"/>
      <c r="H114" s="242" t="s">
        <v>520</v>
      </c>
      <c r="I114" s="242" t="s">
        <v>510</v>
      </c>
      <c r="J114" s="242"/>
      <c r="K114" s="253"/>
    </row>
    <row r="115" spans="2:11" ht="15" customHeight="1">
      <c r="B115" s="262"/>
      <c r="C115" s="242" t="s">
        <v>56</v>
      </c>
      <c r="D115" s="242"/>
      <c r="E115" s="242"/>
      <c r="F115" s="261" t="s">
        <v>476</v>
      </c>
      <c r="G115" s="242"/>
      <c r="H115" s="242" t="s">
        <v>521</v>
      </c>
      <c r="I115" s="242" t="s">
        <v>522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6" t="s">
        <v>523</v>
      </c>
      <c r="D120" s="356"/>
      <c r="E120" s="356"/>
      <c r="F120" s="356"/>
      <c r="G120" s="356"/>
      <c r="H120" s="356"/>
      <c r="I120" s="356"/>
      <c r="J120" s="356"/>
      <c r="K120" s="278"/>
    </row>
    <row r="121" spans="2:11" ht="17.25" customHeight="1">
      <c r="B121" s="279"/>
      <c r="C121" s="254" t="s">
        <v>470</v>
      </c>
      <c r="D121" s="254"/>
      <c r="E121" s="254"/>
      <c r="F121" s="254" t="s">
        <v>471</v>
      </c>
      <c r="G121" s="255"/>
      <c r="H121" s="254" t="s">
        <v>127</v>
      </c>
      <c r="I121" s="254" t="s">
        <v>56</v>
      </c>
      <c r="J121" s="254" t="s">
        <v>472</v>
      </c>
      <c r="K121" s="280"/>
    </row>
    <row r="122" spans="2:11" ht="17.25" customHeight="1">
      <c r="B122" s="279"/>
      <c r="C122" s="256" t="s">
        <v>473</v>
      </c>
      <c r="D122" s="256"/>
      <c r="E122" s="256"/>
      <c r="F122" s="257" t="s">
        <v>474</v>
      </c>
      <c r="G122" s="258"/>
      <c r="H122" s="256"/>
      <c r="I122" s="256"/>
      <c r="J122" s="256" t="s">
        <v>475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479</v>
      </c>
      <c r="D124" s="259"/>
      <c r="E124" s="259"/>
      <c r="F124" s="261" t="s">
        <v>476</v>
      </c>
      <c r="G124" s="242"/>
      <c r="H124" s="242" t="s">
        <v>515</v>
      </c>
      <c r="I124" s="242" t="s">
        <v>478</v>
      </c>
      <c r="J124" s="242">
        <v>120</v>
      </c>
      <c r="K124" s="283"/>
    </row>
    <row r="125" spans="2:11" ht="15" customHeight="1">
      <c r="B125" s="281"/>
      <c r="C125" s="242" t="s">
        <v>524</v>
      </c>
      <c r="D125" s="242"/>
      <c r="E125" s="242"/>
      <c r="F125" s="261" t="s">
        <v>476</v>
      </c>
      <c r="G125" s="242"/>
      <c r="H125" s="242" t="s">
        <v>525</v>
      </c>
      <c r="I125" s="242" t="s">
        <v>478</v>
      </c>
      <c r="J125" s="242" t="s">
        <v>526</v>
      </c>
      <c r="K125" s="283"/>
    </row>
    <row r="126" spans="2:11" ht="15" customHeight="1">
      <c r="B126" s="281"/>
      <c r="C126" s="242" t="s">
        <v>425</v>
      </c>
      <c r="D126" s="242"/>
      <c r="E126" s="242"/>
      <c r="F126" s="261" t="s">
        <v>476</v>
      </c>
      <c r="G126" s="242"/>
      <c r="H126" s="242" t="s">
        <v>527</v>
      </c>
      <c r="I126" s="242" t="s">
        <v>478</v>
      </c>
      <c r="J126" s="242" t="s">
        <v>526</v>
      </c>
      <c r="K126" s="283"/>
    </row>
    <row r="127" spans="2:11" ht="15" customHeight="1">
      <c r="B127" s="281"/>
      <c r="C127" s="242" t="s">
        <v>487</v>
      </c>
      <c r="D127" s="242"/>
      <c r="E127" s="242"/>
      <c r="F127" s="261" t="s">
        <v>482</v>
      </c>
      <c r="G127" s="242"/>
      <c r="H127" s="242" t="s">
        <v>488</v>
      </c>
      <c r="I127" s="242" t="s">
        <v>478</v>
      </c>
      <c r="J127" s="242">
        <v>15</v>
      </c>
      <c r="K127" s="283"/>
    </row>
    <row r="128" spans="2:11" ht="15" customHeight="1">
      <c r="B128" s="281"/>
      <c r="C128" s="263" t="s">
        <v>489</v>
      </c>
      <c r="D128" s="263"/>
      <c r="E128" s="263"/>
      <c r="F128" s="264" t="s">
        <v>482</v>
      </c>
      <c r="G128" s="263"/>
      <c r="H128" s="263" t="s">
        <v>490</v>
      </c>
      <c r="I128" s="263" t="s">
        <v>478</v>
      </c>
      <c r="J128" s="263">
        <v>15</v>
      </c>
      <c r="K128" s="283"/>
    </row>
    <row r="129" spans="2:11" ht="15" customHeight="1">
      <c r="B129" s="281"/>
      <c r="C129" s="263" t="s">
        <v>491</v>
      </c>
      <c r="D129" s="263"/>
      <c r="E129" s="263"/>
      <c r="F129" s="264" t="s">
        <v>482</v>
      </c>
      <c r="G129" s="263"/>
      <c r="H129" s="263" t="s">
        <v>492</v>
      </c>
      <c r="I129" s="263" t="s">
        <v>478</v>
      </c>
      <c r="J129" s="263">
        <v>20</v>
      </c>
      <c r="K129" s="283"/>
    </row>
    <row r="130" spans="2:11" ht="15" customHeight="1">
      <c r="B130" s="281"/>
      <c r="C130" s="263" t="s">
        <v>493</v>
      </c>
      <c r="D130" s="263"/>
      <c r="E130" s="263"/>
      <c r="F130" s="264" t="s">
        <v>482</v>
      </c>
      <c r="G130" s="263"/>
      <c r="H130" s="263" t="s">
        <v>494</v>
      </c>
      <c r="I130" s="263" t="s">
        <v>478</v>
      </c>
      <c r="J130" s="263">
        <v>20</v>
      </c>
      <c r="K130" s="283"/>
    </row>
    <row r="131" spans="2:11" ht="15" customHeight="1">
      <c r="B131" s="281"/>
      <c r="C131" s="242" t="s">
        <v>481</v>
      </c>
      <c r="D131" s="242"/>
      <c r="E131" s="242"/>
      <c r="F131" s="261" t="s">
        <v>482</v>
      </c>
      <c r="G131" s="242"/>
      <c r="H131" s="242" t="s">
        <v>515</v>
      </c>
      <c r="I131" s="242" t="s">
        <v>478</v>
      </c>
      <c r="J131" s="242">
        <v>50</v>
      </c>
      <c r="K131" s="283"/>
    </row>
    <row r="132" spans="2:11" ht="15" customHeight="1">
      <c r="B132" s="281"/>
      <c r="C132" s="242" t="s">
        <v>495</v>
      </c>
      <c r="D132" s="242"/>
      <c r="E132" s="242"/>
      <c r="F132" s="261" t="s">
        <v>482</v>
      </c>
      <c r="G132" s="242"/>
      <c r="H132" s="242" t="s">
        <v>515</v>
      </c>
      <c r="I132" s="242" t="s">
        <v>478</v>
      </c>
      <c r="J132" s="242">
        <v>50</v>
      </c>
      <c r="K132" s="283"/>
    </row>
    <row r="133" spans="2:11" ht="15" customHeight="1">
      <c r="B133" s="281"/>
      <c r="C133" s="242" t="s">
        <v>501</v>
      </c>
      <c r="D133" s="242"/>
      <c r="E133" s="242"/>
      <c r="F133" s="261" t="s">
        <v>482</v>
      </c>
      <c r="G133" s="242"/>
      <c r="H133" s="242" t="s">
        <v>515</v>
      </c>
      <c r="I133" s="242" t="s">
        <v>478</v>
      </c>
      <c r="J133" s="242">
        <v>50</v>
      </c>
      <c r="K133" s="283"/>
    </row>
    <row r="134" spans="2:11" ht="15" customHeight="1">
      <c r="B134" s="281"/>
      <c r="C134" s="242" t="s">
        <v>503</v>
      </c>
      <c r="D134" s="242"/>
      <c r="E134" s="242"/>
      <c r="F134" s="261" t="s">
        <v>482</v>
      </c>
      <c r="G134" s="242"/>
      <c r="H134" s="242" t="s">
        <v>515</v>
      </c>
      <c r="I134" s="242" t="s">
        <v>478</v>
      </c>
      <c r="J134" s="242">
        <v>50</v>
      </c>
      <c r="K134" s="283"/>
    </row>
    <row r="135" spans="2:11" ht="15" customHeight="1">
      <c r="B135" s="281"/>
      <c r="C135" s="242" t="s">
        <v>132</v>
      </c>
      <c r="D135" s="242"/>
      <c r="E135" s="242"/>
      <c r="F135" s="261" t="s">
        <v>482</v>
      </c>
      <c r="G135" s="242"/>
      <c r="H135" s="242" t="s">
        <v>528</v>
      </c>
      <c r="I135" s="242" t="s">
        <v>478</v>
      </c>
      <c r="J135" s="242">
        <v>255</v>
      </c>
      <c r="K135" s="283"/>
    </row>
    <row r="136" spans="2:11" ht="15" customHeight="1">
      <c r="B136" s="281"/>
      <c r="C136" s="242" t="s">
        <v>505</v>
      </c>
      <c r="D136" s="242"/>
      <c r="E136" s="242"/>
      <c r="F136" s="261" t="s">
        <v>476</v>
      </c>
      <c r="G136" s="242"/>
      <c r="H136" s="242" t="s">
        <v>529</v>
      </c>
      <c r="I136" s="242" t="s">
        <v>507</v>
      </c>
      <c r="J136" s="242"/>
      <c r="K136" s="283"/>
    </row>
    <row r="137" spans="2:11" ht="15" customHeight="1">
      <c r="B137" s="281"/>
      <c r="C137" s="242" t="s">
        <v>508</v>
      </c>
      <c r="D137" s="242"/>
      <c r="E137" s="242"/>
      <c r="F137" s="261" t="s">
        <v>476</v>
      </c>
      <c r="G137" s="242"/>
      <c r="H137" s="242" t="s">
        <v>530</v>
      </c>
      <c r="I137" s="242" t="s">
        <v>510</v>
      </c>
      <c r="J137" s="242"/>
      <c r="K137" s="283"/>
    </row>
    <row r="138" spans="2:11" ht="15" customHeight="1">
      <c r="B138" s="281"/>
      <c r="C138" s="242" t="s">
        <v>511</v>
      </c>
      <c r="D138" s="242"/>
      <c r="E138" s="242"/>
      <c r="F138" s="261" t="s">
        <v>476</v>
      </c>
      <c r="G138" s="242"/>
      <c r="H138" s="242" t="s">
        <v>511</v>
      </c>
      <c r="I138" s="242" t="s">
        <v>510</v>
      </c>
      <c r="J138" s="242"/>
      <c r="K138" s="283"/>
    </row>
    <row r="139" spans="2:11" ht="15" customHeight="1">
      <c r="B139" s="281"/>
      <c r="C139" s="242" t="s">
        <v>37</v>
      </c>
      <c r="D139" s="242"/>
      <c r="E139" s="242"/>
      <c r="F139" s="261" t="s">
        <v>476</v>
      </c>
      <c r="G139" s="242"/>
      <c r="H139" s="242" t="s">
        <v>531</v>
      </c>
      <c r="I139" s="242" t="s">
        <v>510</v>
      </c>
      <c r="J139" s="242"/>
      <c r="K139" s="283"/>
    </row>
    <row r="140" spans="2:11" ht="15" customHeight="1">
      <c r="B140" s="281"/>
      <c r="C140" s="242" t="s">
        <v>532</v>
      </c>
      <c r="D140" s="242"/>
      <c r="E140" s="242"/>
      <c r="F140" s="261" t="s">
        <v>476</v>
      </c>
      <c r="G140" s="242"/>
      <c r="H140" s="242" t="s">
        <v>533</v>
      </c>
      <c r="I140" s="242" t="s">
        <v>510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7" t="s">
        <v>534</v>
      </c>
      <c r="D145" s="357"/>
      <c r="E145" s="357"/>
      <c r="F145" s="357"/>
      <c r="G145" s="357"/>
      <c r="H145" s="357"/>
      <c r="I145" s="357"/>
      <c r="J145" s="357"/>
      <c r="K145" s="253"/>
    </row>
    <row r="146" spans="2:11" ht="17.25" customHeight="1">
      <c r="B146" s="252"/>
      <c r="C146" s="254" t="s">
        <v>470</v>
      </c>
      <c r="D146" s="254"/>
      <c r="E146" s="254"/>
      <c r="F146" s="254" t="s">
        <v>471</v>
      </c>
      <c r="G146" s="255"/>
      <c r="H146" s="254" t="s">
        <v>127</v>
      </c>
      <c r="I146" s="254" t="s">
        <v>56</v>
      </c>
      <c r="J146" s="254" t="s">
        <v>472</v>
      </c>
      <c r="K146" s="253"/>
    </row>
    <row r="147" spans="2:11" ht="17.25" customHeight="1">
      <c r="B147" s="252"/>
      <c r="C147" s="256" t="s">
        <v>473</v>
      </c>
      <c r="D147" s="256"/>
      <c r="E147" s="256"/>
      <c r="F147" s="257" t="s">
        <v>474</v>
      </c>
      <c r="G147" s="258"/>
      <c r="H147" s="256"/>
      <c r="I147" s="256"/>
      <c r="J147" s="256" t="s">
        <v>475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287" t="s">
        <v>479</v>
      </c>
      <c r="D149" s="242"/>
      <c r="E149" s="242"/>
      <c r="F149" s="288" t="s">
        <v>476</v>
      </c>
      <c r="G149" s="242"/>
      <c r="H149" s="287" t="s">
        <v>515</v>
      </c>
      <c r="I149" s="287" t="s">
        <v>478</v>
      </c>
      <c r="J149" s="287">
        <v>120</v>
      </c>
      <c r="K149" s="283"/>
    </row>
    <row r="150" spans="2:11" ht="15" customHeight="1">
      <c r="B150" s="262"/>
      <c r="C150" s="287" t="s">
        <v>524</v>
      </c>
      <c r="D150" s="242"/>
      <c r="E150" s="242"/>
      <c r="F150" s="288" t="s">
        <v>476</v>
      </c>
      <c r="G150" s="242"/>
      <c r="H150" s="287" t="s">
        <v>535</v>
      </c>
      <c r="I150" s="287" t="s">
        <v>478</v>
      </c>
      <c r="J150" s="287" t="s">
        <v>526</v>
      </c>
      <c r="K150" s="283"/>
    </row>
    <row r="151" spans="2:11" ht="15" customHeight="1">
      <c r="B151" s="262"/>
      <c r="C151" s="287" t="s">
        <v>425</v>
      </c>
      <c r="D151" s="242"/>
      <c r="E151" s="242"/>
      <c r="F151" s="288" t="s">
        <v>476</v>
      </c>
      <c r="G151" s="242"/>
      <c r="H151" s="287" t="s">
        <v>536</v>
      </c>
      <c r="I151" s="287" t="s">
        <v>478</v>
      </c>
      <c r="J151" s="287" t="s">
        <v>526</v>
      </c>
      <c r="K151" s="283"/>
    </row>
    <row r="152" spans="2:11" ht="15" customHeight="1">
      <c r="B152" s="262"/>
      <c r="C152" s="287" t="s">
        <v>481</v>
      </c>
      <c r="D152" s="242"/>
      <c r="E152" s="242"/>
      <c r="F152" s="288" t="s">
        <v>482</v>
      </c>
      <c r="G152" s="242"/>
      <c r="H152" s="287" t="s">
        <v>515</v>
      </c>
      <c r="I152" s="287" t="s">
        <v>478</v>
      </c>
      <c r="J152" s="287">
        <v>50</v>
      </c>
      <c r="K152" s="283"/>
    </row>
    <row r="153" spans="2:11" ht="15" customHeight="1">
      <c r="B153" s="262"/>
      <c r="C153" s="287" t="s">
        <v>484</v>
      </c>
      <c r="D153" s="242"/>
      <c r="E153" s="242"/>
      <c r="F153" s="288" t="s">
        <v>476</v>
      </c>
      <c r="G153" s="242"/>
      <c r="H153" s="287" t="s">
        <v>515</v>
      </c>
      <c r="I153" s="287" t="s">
        <v>486</v>
      </c>
      <c r="J153" s="287"/>
      <c r="K153" s="283"/>
    </row>
    <row r="154" spans="2:11" ht="15" customHeight="1">
      <c r="B154" s="262"/>
      <c r="C154" s="287" t="s">
        <v>495</v>
      </c>
      <c r="D154" s="242"/>
      <c r="E154" s="242"/>
      <c r="F154" s="288" t="s">
        <v>482</v>
      </c>
      <c r="G154" s="242"/>
      <c r="H154" s="287" t="s">
        <v>515</v>
      </c>
      <c r="I154" s="287" t="s">
        <v>478</v>
      </c>
      <c r="J154" s="287">
        <v>50</v>
      </c>
      <c r="K154" s="283"/>
    </row>
    <row r="155" spans="2:11" ht="15" customHeight="1">
      <c r="B155" s="262"/>
      <c r="C155" s="287" t="s">
        <v>503</v>
      </c>
      <c r="D155" s="242"/>
      <c r="E155" s="242"/>
      <c r="F155" s="288" t="s">
        <v>482</v>
      </c>
      <c r="G155" s="242"/>
      <c r="H155" s="287" t="s">
        <v>515</v>
      </c>
      <c r="I155" s="287" t="s">
        <v>478</v>
      </c>
      <c r="J155" s="287">
        <v>50</v>
      </c>
      <c r="K155" s="283"/>
    </row>
    <row r="156" spans="2:11" ht="15" customHeight="1">
      <c r="B156" s="262"/>
      <c r="C156" s="287" t="s">
        <v>501</v>
      </c>
      <c r="D156" s="242"/>
      <c r="E156" s="242"/>
      <c r="F156" s="288" t="s">
        <v>482</v>
      </c>
      <c r="G156" s="242"/>
      <c r="H156" s="287" t="s">
        <v>515</v>
      </c>
      <c r="I156" s="287" t="s">
        <v>478</v>
      </c>
      <c r="J156" s="287">
        <v>50</v>
      </c>
      <c r="K156" s="283"/>
    </row>
    <row r="157" spans="2:11" ht="15" customHeight="1">
      <c r="B157" s="262"/>
      <c r="C157" s="287" t="s">
        <v>114</v>
      </c>
      <c r="D157" s="242"/>
      <c r="E157" s="242"/>
      <c r="F157" s="288" t="s">
        <v>476</v>
      </c>
      <c r="G157" s="242"/>
      <c r="H157" s="287" t="s">
        <v>537</v>
      </c>
      <c r="I157" s="287" t="s">
        <v>478</v>
      </c>
      <c r="J157" s="287" t="s">
        <v>538</v>
      </c>
      <c r="K157" s="283"/>
    </row>
    <row r="158" spans="2:11" ht="15" customHeight="1">
      <c r="B158" s="262"/>
      <c r="C158" s="287" t="s">
        <v>539</v>
      </c>
      <c r="D158" s="242"/>
      <c r="E158" s="242"/>
      <c r="F158" s="288" t="s">
        <v>476</v>
      </c>
      <c r="G158" s="242"/>
      <c r="H158" s="287" t="s">
        <v>540</v>
      </c>
      <c r="I158" s="287" t="s">
        <v>510</v>
      </c>
      <c r="J158" s="287"/>
      <c r="K158" s="283"/>
    </row>
    <row r="159" spans="2:11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>
      <c r="B163" s="233"/>
      <c r="C163" s="356" t="s">
        <v>77</v>
      </c>
      <c r="D163" s="356"/>
      <c r="E163" s="356"/>
      <c r="F163" s="356"/>
      <c r="G163" s="356"/>
      <c r="H163" s="356"/>
      <c r="I163" s="356"/>
      <c r="J163" s="356"/>
      <c r="K163" s="234"/>
    </row>
    <row r="164" spans="2:11" ht="17.25" customHeight="1">
      <c r="B164" s="233"/>
      <c r="C164" s="254" t="s">
        <v>470</v>
      </c>
      <c r="D164" s="254"/>
      <c r="E164" s="254"/>
      <c r="F164" s="254" t="s">
        <v>471</v>
      </c>
      <c r="G164" s="291"/>
      <c r="H164" s="292" t="s">
        <v>127</v>
      </c>
      <c r="I164" s="292" t="s">
        <v>56</v>
      </c>
      <c r="J164" s="254" t="s">
        <v>472</v>
      </c>
      <c r="K164" s="234"/>
    </row>
    <row r="165" spans="2:11" ht="17.25" customHeight="1">
      <c r="B165" s="235"/>
      <c r="C165" s="256" t="s">
        <v>473</v>
      </c>
      <c r="D165" s="256"/>
      <c r="E165" s="256"/>
      <c r="F165" s="257" t="s">
        <v>474</v>
      </c>
      <c r="G165" s="293"/>
      <c r="H165" s="294"/>
      <c r="I165" s="294"/>
      <c r="J165" s="256" t="s">
        <v>475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479</v>
      </c>
      <c r="D167" s="242"/>
      <c r="E167" s="242"/>
      <c r="F167" s="261" t="s">
        <v>476</v>
      </c>
      <c r="G167" s="242"/>
      <c r="H167" s="242" t="s">
        <v>515</v>
      </c>
      <c r="I167" s="242" t="s">
        <v>478</v>
      </c>
      <c r="J167" s="242">
        <v>120</v>
      </c>
      <c r="K167" s="283"/>
    </row>
    <row r="168" spans="2:11" ht="15" customHeight="1">
      <c r="B168" s="262"/>
      <c r="C168" s="242" t="s">
        <v>524</v>
      </c>
      <c r="D168" s="242"/>
      <c r="E168" s="242"/>
      <c r="F168" s="261" t="s">
        <v>476</v>
      </c>
      <c r="G168" s="242"/>
      <c r="H168" s="242" t="s">
        <v>525</v>
      </c>
      <c r="I168" s="242" t="s">
        <v>478</v>
      </c>
      <c r="J168" s="242" t="s">
        <v>526</v>
      </c>
      <c r="K168" s="283"/>
    </row>
    <row r="169" spans="2:11" ht="15" customHeight="1">
      <c r="B169" s="262"/>
      <c r="C169" s="242" t="s">
        <v>425</v>
      </c>
      <c r="D169" s="242"/>
      <c r="E169" s="242"/>
      <c r="F169" s="261" t="s">
        <v>476</v>
      </c>
      <c r="G169" s="242"/>
      <c r="H169" s="242" t="s">
        <v>541</v>
      </c>
      <c r="I169" s="242" t="s">
        <v>478</v>
      </c>
      <c r="J169" s="242" t="s">
        <v>526</v>
      </c>
      <c r="K169" s="283"/>
    </row>
    <row r="170" spans="2:11" ht="15" customHeight="1">
      <c r="B170" s="262"/>
      <c r="C170" s="242" t="s">
        <v>481</v>
      </c>
      <c r="D170" s="242"/>
      <c r="E170" s="242"/>
      <c r="F170" s="261" t="s">
        <v>482</v>
      </c>
      <c r="G170" s="242"/>
      <c r="H170" s="242" t="s">
        <v>541</v>
      </c>
      <c r="I170" s="242" t="s">
        <v>478</v>
      </c>
      <c r="J170" s="242">
        <v>50</v>
      </c>
      <c r="K170" s="283"/>
    </row>
    <row r="171" spans="2:11" ht="15" customHeight="1">
      <c r="B171" s="262"/>
      <c r="C171" s="242" t="s">
        <v>484</v>
      </c>
      <c r="D171" s="242"/>
      <c r="E171" s="242"/>
      <c r="F171" s="261" t="s">
        <v>476</v>
      </c>
      <c r="G171" s="242"/>
      <c r="H171" s="242" t="s">
        <v>541</v>
      </c>
      <c r="I171" s="242" t="s">
        <v>486</v>
      </c>
      <c r="J171" s="242"/>
      <c r="K171" s="283"/>
    </row>
    <row r="172" spans="2:11" ht="15" customHeight="1">
      <c r="B172" s="262"/>
      <c r="C172" s="242" t="s">
        <v>495</v>
      </c>
      <c r="D172" s="242"/>
      <c r="E172" s="242"/>
      <c r="F172" s="261" t="s">
        <v>482</v>
      </c>
      <c r="G172" s="242"/>
      <c r="H172" s="242" t="s">
        <v>541</v>
      </c>
      <c r="I172" s="242" t="s">
        <v>478</v>
      </c>
      <c r="J172" s="242">
        <v>50</v>
      </c>
      <c r="K172" s="283"/>
    </row>
    <row r="173" spans="2:11" ht="15" customHeight="1">
      <c r="B173" s="262"/>
      <c r="C173" s="242" t="s">
        <v>503</v>
      </c>
      <c r="D173" s="242"/>
      <c r="E173" s="242"/>
      <c r="F173" s="261" t="s">
        <v>482</v>
      </c>
      <c r="G173" s="242"/>
      <c r="H173" s="242" t="s">
        <v>541</v>
      </c>
      <c r="I173" s="242" t="s">
        <v>478</v>
      </c>
      <c r="J173" s="242">
        <v>50</v>
      </c>
      <c r="K173" s="283"/>
    </row>
    <row r="174" spans="2:11" ht="15" customHeight="1">
      <c r="B174" s="262"/>
      <c r="C174" s="242" t="s">
        <v>501</v>
      </c>
      <c r="D174" s="242"/>
      <c r="E174" s="242"/>
      <c r="F174" s="261" t="s">
        <v>482</v>
      </c>
      <c r="G174" s="242"/>
      <c r="H174" s="242" t="s">
        <v>541</v>
      </c>
      <c r="I174" s="242" t="s">
        <v>478</v>
      </c>
      <c r="J174" s="242">
        <v>50</v>
      </c>
      <c r="K174" s="283"/>
    </row>
    <row r="175" spans="2:11" ht="15" customHeight="1">
      <c r="B175" s="262"/>
      <c r="C175" s="242" t="s">
        <v>126</v>
      </c>
      <c r="D175" s="242"/>
      <c r="E175" s="242"/>
      <c r="F175" s="261" t="s">
        <v>476</v>
      </c>
      <c r="G175" s="242"/>
      <c r="H175" s="242" t="s">
        <v>542</v>
      </c>
      <c r="I175" s="242" t="s">
        <v>543</v>
      </c>
      <c r="J175" s="242"/>
      <c r="K175" s="283"/>
    </row>
    <row r="176" spans="2:11" ht="15" customHeight="1">
      <c r="B176" s="262"/>
      <c r="C176" s="242" t="s">
        <v>56</v>
      </c>
      <c r="D176" s="242"/>
      <c r="E176" s="242"/>
      <c r="F176" s="261" t="s">
        <v>476</v>
      </c>
      <c r="G176" s="242"/>
      <c r="H176" s="242" t="s">
        <v>544</v>
      </c>
      <c r="I176" s="242" t="s">
        <v>545</v>
      </c>
      <c r="J176" s="242">
        <v>1</v>
      </c>
      <c r="K176" s="283"/>
    </row>
    <row r="177" spans="2:11" ht="15" customHeight="1">
      <c r="B177" s="262"/>
      <c r="C177" s="242" t="s">
        <v>52</v>
      </c>
      <c r="D177" s="242"/>
      <c r="E177" s="242"/>
      <c r="F177" s="261" t="s">
        <v>476</v>
      </c>
      <c r="G177" s="242"/>
      <c r="H177" s="242" t="s">
        <v>546</v>
      </c>
      <c r="I177" s="242" t="s">
        <v>478</v>
      </c>
      <c r="J177" s="242">
        <v>20</v>
      </c>
      <c r="K177" s="283"/>
    </row>
    <row r="178" spans="2:11" ht="15" customHeight="1">
      <c r="B178" s="262"/>
      <c r="C178" s="242" t="s">
        <v>127</v>
      </c>
      <c r="D178" s="242"/>
      <c r="E178" s="242"/>
      <c r="F178" s="261" t="s">
        <v>476</v>
      </c>
      <c r="G178" s="242"/>
      <c r="H178" s="242" t="s">
        <v>547</v>
      </c>
      <c r="I178" s="242" t="s">
        <v>478</v>
      </c>
      <c r="J178" s="242">
        <v>255</v>
      </c>
      <c r="K178" s="283"/>
    </row>
    <row r="179" spans="2:11" ht="15" customHeight="1">
      <c r="B179" s="262"/>
      <c r="C179" s="242" t="s">
        <v>128</v>
      </c>
      <c r="D179" s="242"/>
      <c r="E179" s="242"/>
      <c r="F179" s="261" t="s">
        <v>476</v>
      </c>
      <c r="G179" s="242"/>
      <c r="H179" s="242" t="s">
        <v>441</v>
      </c>
      <c r="I179" s="242" t="s">
        <v>478</v>
      </c>
      <c r="J179" s="242">
        <v>10</v>
      </c>
      <c r="K179" s="283"/>
    </row>
    <row r="180" spans="2:11" ht="15" customHeight="1">
      <c r="B180" s="262"/>
      <c r="C180" s="242" t="s">
        <v>129</v>
      </c>
      <c r="D180" s="242"/>
      <c r="E180" s="242"/>
      <c r="F180" s="261" t="s">
        <v>476</v>
      </c>
      <c r="G180" s="242"/>
      <c r="H180" s="242" t="s">
        <v>548</v>
      </c>
      <c r="I180" s="242" t="s">
        <v>510</v>
      </c>
      <c r="J180" s="242"/>
      <c r="K180" s="283"/>
    </row>
    <row r="181" spans="2:11" ht="15" customHeight="1">
      <c r="B181" s="262"/>
      <c r="C181" s="242" t="s">
        <v>549</v>
      </c>
      <c r="D181" s="242"/>
      <c r="E181" s="242"/>
      <c r="F181" s="261" t="s">
        <v>476</v>
      </c>
      <c r="G181" s="242"/>
      <c r="H181" s="242" t="s">
        <v>550</v>
      </c>
      <c r="I181" s="242" t="s">
        <v>510</v>
      </c>
      <c r="J181" s="242"/>
      <c r="K181" s="283"/>
    </row>
    <row r="182" spans="2:11" ht="15" customHeight="1">
      <c r="B182" s="262"/>
      <c r="C182" s="242" t="s">
        <v>539</v>
      </c>
      <c r="D182" s="242"/>
      <c r="E182" s="242"/>
      <c r="F182" s="261" t="s">
        <v>476</v>
      </c>
      <c r="G182" s="242"/>
      <c r="H182" s="242" t="s">
        <v>551</v>
      </c>
      <c r="I182" s="242" t="s">
        <v>510</v>
      </c>
      <c r="J182" s="242"/>
      <c r="K182" s="283"/>
    </row>
    <row r="183" spans="2:11" ht="15" customHeight="1">
      <c r="B183" s="262"/>
      <c r="C183" s="242" t="s">
        <v>131</v>
      </c>
      <c r="D183" s="242"/>
      <c r="E183" s="242"/>
      <c r="F183" s="261" t="s">
        <v>482</v>
      </c>
      <c r="G183" s="242"/>
      <c r="H183" s="242" t="s">
        <v>552</v>
      </c>
      <c r="I183" s="242" t="s">
        <v>478</v>
      </c>
      <c r="J183" s="242">
        <v>50</v>
      </c>
      <c r="K183" s="283"/>
    </row>
    <row r="184" spans="2:11" ht="15" customHeight="1">
      <c r="B184" s="262"/>
      <c r="C184" s="242" t="s">
        <v>553</v>
      </c>
      <c r="D184" s="242"/>
      <c r="E184" s="242"/>
      <c r="F184" s="261" t="s">
        <v>482</v>
      </c>
      <c r="G184" s="242"/>
      <c r="H184" s="242" t="s">
        <v>554</v>
      </c>
      <c r="I184" s="242" t="s">
        <v>555</v>
      </c>
      <c r="J184" s="242"/>
      <c r="K184" s="283"/>
    </row>
    <row r="185" spans="2:11" ht="15" customHeight="1">
      <c r="B185" s="262"/>
      <c r="C185" s="242" t="s">
        <v>556</v>
      </c>
      <c r="D185" s="242"/>
      <c r="E185" s="242"/>
      <c r="F185" s="261" t="s">
        <v>482</v>
      </c>
      <c r="G185" s="242"/>
      <c r="H185" s="242" t="s">
        <v>557</v>
      </c>
      <c r="I185" s="242" t="s">
        <v>555</v>
      </c>
      <c r="J185" s="242"/>
      <c r="K185" s="283"/>
    </row>
    <row r="186" spans="2:11" ht="15" customHeight="1">
      <c r="B186" s="262"/>
      <c r="C186" s="242" t="s">
        <v>558</v>
      </c>
      <c r="D186" s="242"/>
      <c r="E186" s="242"/>
      <c r="F186" s="261" t="s">
        <v>482</v>
      </c>
      <c r="G186" s="242"/>
      <c r="H186" s="242" t="s">
        <v>559</v>
      </c>
      <c r="I186" s="242" t="s">
        <v>555</v>
      </c>
      <c r="J186" s="242"/>
      <c r="K186" s="283"/>
    </row>
    <row r="187" spans="2:11" ht="15" customHeight="1">
      <c r="B187" s="262"/>
      <c r="C187" s="295" t="s">
        <v>560</v>
      </c>
      <c r="D187" s="242"/>
      <c r="E187" s="242"/>
      <c r="F187" s="261" t="s">
        <v>482</v>
      </c>
      <c r="G187" s="242"/>
      <c r="H187" s="242" t="s">
        <v>561</v>
      </c>
      <c r="I187" s="242" t="s">
        <v>562</v>
      </c>
      <c r="J187" s="296" t="s">
        <v>563</v>
      </c>
      <c r="K187" s="283"/>
    </row>
    <row r="188" spans="2:11" ht="15" customHeight="1">
      <c r="B188" s="262"/>
      <c r="C188" s="247" t="s">
        <v>41</v>
      </c>
      <c r="D188" s="242"/>
      <c r="E188" s="242"/>
      <c r="F188" s="261" t="s">
        <v>476</v>
      </c>
      <c r="G188" s="242"/>
      <c r="H188" s="238" t="s">
        <v>564</v>
      </c>
      <c r="I188" s="242" t="s">
        <v>565</v>
      </c>
      <c r="J188" s="242"/>
      <c r="K188" s="283"/>
    </row>
    <row r="189" spans="2:11" ht="15" customHeight="1">
      <c r="B189" s="262"/>
      <c r="C189" s="247" t="s">
        <v>566</v>
      </c>
      <c r="D189" s="242"/>
      <c r="E189" s="242"/>
      <c r="F189" s="261" t="s">
        <v>476</v>
      </c>
      <c r="G189" s="242"/>
      <c r="H189" s="242" t="s">
        <v>567</v>
      </c>
      <c r="I189" s="242" t="s">
        <v>510</v>
      </c>
      <c r="J189" s="242"/>
      <c r="K189" s="283"/>
    </row>
    <row r="190" spans="2:11" ht="15" customHeight="1">
      <c r="B190" s="262"/>
      <c r="C190" s="247" t="s">
        <v>568</v>
      </c>
      <c r="D190" s="242"/>
      <c r="E190" s="242"/>
      <c r="F190" s="261" t="s">
        <v>476</v>
      </c>
      <c r="G190" s="242"/>
      <c r="H190" s="242" t="s">
        <v>569</v>
      </c>
      <c r="I190" s="242" t="s">
        <v>510</v>
      </c>
      <c r="J190" s="242"/>
      <c r="K190" s="283"/>
    </row>
    <row r="191" spans="2:11" ht="15" customHeight="1">
      <c r="B191" s="262"/>
      <c r="C191" s="247" t="s">
        <v>570</v>
      </c>
      <c r="D191" s="242"/>
      <c r="E191" s="242"/>
      <c r="F191" s="261" t="s">
        <v>482</v>
      </c>
      <c r="G191" s="242"/>
      <c r="H191" s="242" t="s">
        <v>571</v>
      </c>
      <c r="I191" s="242" t="s">
        <v>510</v>
      </c>
      <c r="J191" s="242"/>
      <c r="K191" s="283"/>
    </row>
    <row r="192" spans="2:11" ht="15" customHeight="1">
      <c r="B192" s="289"/>
      <c r="C192" s="297"/>
      <c r="D192" s="271"/>
      <c r="E192" s="271"/>
      <c r="F192" s="271"/>
      <c r="G192" s="271"/>
      <c r="H192" s="271"/>
      <c r="I192" s="271"/>
      <c r="J192" s="271"/>
      <c r="K192" s="290"/>
    </row>
    <row r="193" spans="2:11" ht="18.75" customHeight="1">
      <c r="B193" s="238"/>
      <c r="C193" s="242"/>
      <c r="D193" s="242"/>
      <c r="E193" s="242"/>
      <c r="F193" s="261"/>
      <c r="G193" s="242"/>
      <c r="H193" s="242"/>
      <c r="I193" s="242"/>
      <c r="J193" s="242"/>
      <c r="K193" s="238"/>
    </row>
    <row r="194" spans="2:11" ht="18.75" customHeight="1">
      <c r="B194" s="238"/>
      <c r="C194" s="242"/>
      <c r="D194" s="242"/>
      <c r="E194" s="242"/>
      <c r="F194" s="261"/>
      <c r="G194" s="242"/>
      <c r="H194" s="242"/>
      <c r="I194" s="242"/>
      <c r="J194" s="242"/>
      <c r="K194" s="238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1">
      <c r="B197" s="233"/>
      <c r="C197" s="356" t="s">
        <v>572</v>
      </c>
      <c r="D197" s="356"/>
      <c r="E197" s="356"/>
      <c r="F197" s="356"/>
      <c r="G197" s="356"/>
      <c r="H197" s="356"/>
      <c r="I197" s="356"/>
      <c r="J197" s="356"/>
      <c r="K197" s="234"/>
    </row>
    <row r="198" spans="2:11" ht="25.5" customHeight="1">
      <c r="B198" s="233"/>
      <c r="C198" s="298" t="s">
        <v>573</v>
      </c>
      <c r="D198" s="298"/>
      <c r="E198" s="298"/>
      <c r="F198" s="298" t="s">
        <v>574</v>
      </c>
      <c r="G198" s="299"/>
      <c r="H198" s="355" t="s">
        <v>575</v>
      </c>
      <c r="I198" s="355"/>
      <c r="J198" s="355"/>
      <c r="K198" s="234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565</v>
      </c>
      <c r="D200" s="242"/>
      <c r="E200" s="242"/>
      <c r="F200" s="261" t="s">
        <v>42</v>
      </c>
      <c r="G200" s="242"/>
      <c r="H200" s="353" t="s">
        <v>576</v>
      </c>
      <c r="I200" s="353"/>
      <c r="J200" s="353"/>
      <c r="K200" s="283"/>
    </row>
    <row r="201" spans="2:11" ht="15" customHeight="1">
      <c r="B201" s="262"/>
      <c r="C201" s="268"/>
      <c r="D201" s="242"/>
      <c r="E201" s="242"/>
      <c r="F201" s="261" t="s">
        <v>43</v>
      </c>
      <c r="G201" s="242"/>
      <c r="H201" s="353" t="s">
        <v>577</v>
      </c>
      <c r="I201" s="353"/>
      <c r="J201" s="353"/>
      <c r="K201" s="283"/>
    </row>
    <row r="202" spans="2:11" ht="15" customHeight="1">
      <c r="B202" s="262"/>
      <c r="C202" s="268"/>
      <c r="D202" s="242"/>
      <c r="E202" s="242"/>
      <c r="F202" s="261" t="s">
        <v>46</v>
      </c>
      <c r="G202" s="242"/>
      <c r="H202" s="353" t="s">
        <v>578</v>
      </c>
      <c r="I202" s="353"/>
      <c r="J202" s="353"/>
      <c r="K202" s="283"/>
    </row>
    <row r="203" spans="2:11" ht="15" customHeight="1">
      <c r="B203" s="262"/>
      <c r="C203" s="242"/>
      <c r="D203" s="242"/>
      <c r="E203" s="242"/>
      <c r="F203" s="261" t="s">
        <v>44</v>
      </c>
      <c r="G203" s="242"/>
      <c r="H203" s="353" t="s">
        <v>579</v>
      </c>
      <c r="I203" s="353"/>
      <c r="J203" s="353"/>
      <c r="K203" s="283"/>
    </row>
    <row r="204" spans="2:11" ht="15" customHeight="1">
      <c r="B204" s="262"/>
      <c r="C204" s="242"/>
      <c r="D204" s="242"/>
      <c r="E204" s="242"/>
      <c r="F204" s="261" t="s">
        <v>45</v>
      </c>
      <c r="G204" s="242"/>
      <c r="H204" s="353" t="s">
        <v>580</v>
      </c>
      <c r="I204" s="353"/>
      <c r="J204" s="353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522</v>
      </c>
      <c r="D206" s="242"/>
      <c r="E206" s="242"/>
      <c r="F206" s="261" t="s">
        <v>78</v>
      </c>
      <c r="G206" s="242"/>
      <c r="H206" s="353" t="s">
        <v>581</v>
      </c>
      <c r="I206" s="353"/>
      <c r="J206" s="353"/>
      <c r="K206" s="283"/>
    </row>
    <row r="207" spans="2:11" ht="15" customHeight="1">
      <c r="B207" s="262"/>
      <c r="C207" s="268"/>
      <c r="D207" s="242"/>
      <c r="E207" s="242"/>
      <c r="F207" s="261" t="s">
        <v>423</v>
      </c>
      <c r="G207" s="242"/>
      <c r="H207" s="353" t="s">
        <v>424</v>
      </c>
      <c r="I207" s="353"/>
      <c r="J207" s="353"/>
      <c r="K207" s="283"/>
    </row>
    <row r="208" spans="2:11" ht="15" customHeight="1">
      <c r="B208" s="262"/>
      <c r="C208" s="242"/>
      <c r="D208" s="242"/>
      <c r="E208" s="242"/>
      <c r="F208" s="261" t="s">
        <v>421</v>
      </c>
      <c r="G208" s="242"/>
      <c r="H208" s="353" t="s">
        <v>582</v>
      </c>
      <c r="I208" s="353"/>
      <c r="J208" s="353"/>
      <c r="K208" s="283"/>
    </row>
    <row r="209" spans="2:11" ht="15" customHeight="1">
      <c r="B209" s="300"/>
      <c r="C209" s="268"/>
      <c r="D209" s="268"/>
      <c r="E209" s="268"/>
      <c r="F209" s="261" t="s">
        <v>84</v>
      </c>
      <c r="G209" s="247"/>
      <c r="H209" s="354" t="s">
        <v>83</v>
      </c>
      <c r="I209" s="354"/>
      <c r="J209" s="354"/>
      <c r="K209" s="301"/>
    </row>
    <row r="210" spans="2:11" ht="15" customHeight="1">
      <c r="B210" s="300"/>
      <c r="C210" s="268"/>
      <c r="D210" s="268"/>
      <c r="E210" s="268"/>
      <c r="F210" s="261" t="s">
        <v>375</v>
      </c>
      <c r="G210" s="247"/>
      <c r="H210" s="354" t="s">
        <v>583</v>
      </c>
      <c r="I210" s="354"/>
      <c r="J210" s="354"/>
      <c r="K210" s="301"/>
    </row>
    <row r="211" spans="2:11" ht="15" customHeight="1">
      <c r="B211" s="300"/>
      <c r="C211" s="268"/>
      <c r="D211" s="268"/>
      <c r="E211" s="268"/>
      <c r="F211" s="302"/>
      <c r="G211" s="247"/>
      <c r="H211" s="303"/>
      <c r="I211" s="303"/>
      <c r="J211" s="303"/>
      <c r="K211" s="301"/>
    </row>
    <row r="212" spans="2:11" ht="15" customHeight="1">
      <c r="B212" s="300"/>
      <c r="C212" s="242" t="s">
        <v>545</v>
      </c>
      <c r="D212" s="268"/>
      <c r="E212" s="268"/>
      <c r="F212" s="261">
        <v>1</v>
      </c>
      <c r="G212" s="247"/>
      <c r="H212" s="354" t="s">
        <v>584</v>
      </c>
      <c r="I212" s="354"/>
      <c r="J212" s="354"/>
      <c r="K212" s="301"/>
    </row>
    <row r="213" spans="2:11" ht="15" customHeight="1">
      <c r="B213" s="300"/>
      <c r="C213" s="268"/>
      <c r="D213" s="268"/>
      <c r="E213" s="268"/>
      <c r="F213" s="261">
        <v>2</v>
      </c>
      <c r="G213" s="247"/>
      <c r="H213" s="354" t="s">
        <v>585</v>
      </c>
      <c r="I213" s="354"/>
      <c r="J213" s="354"/>
      <c r="K213" s="301"/>
    </row>
    <row r="214" spans="2:11" ht="15" customHeight="1">
      <c r="B214" s="300"/>
      <c r="C214" s="268"/>
      <c r="D214" s="268"/>
      <c r="E214" s="268"/>
      <c r="F214" s="261">
        <v>3</v>
      </c>
      <c r="G214" s="247"/>
      <c r="H214" s="354" t="s">
        <v>586</v>
      </c>
      <c r="I214" s="354"/>
      <c r="J214" s="354"/>
      <c r="K214" s="301"/>
    </row>
    <row r="215" spans="2:11" ht="15" customHeight="1">
      <c r="B215" s="300"/>
      <c r="C215" s="268"/>
      <c r="D215" s="268"/>
      <c r="E215" s="268"/>
      <c r="F215" s="261">
        <v>4</v>
      </c>
      <c r="G215" s="247"/>
      <c r="H215" s="354" t="s">
        <v>587</v>
      </c>
      <c r="I215" s="354"/>
      <c r="J215" s="354"/>
      <c r="K215" s="301"/>
    </row>
    <row r="216" spans="2:11" ht="12.75" customHeight="1">
      <c r="B216" s="304"/>
      <c r="C216" s="305"/>
      <c r="D216" s="305"/>
      <c r="E216" s="305"/>
      <c r="F216" s="305"/>
      <c r="G216" s="305"/>
      <c r="H216" s="305"/>
      <c r="I216" s="305"/>
      <c r="J216" s="305"/>
      <c r="K216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001 - Soupis prací</vt:lpstr>
      <vt:lpstr>000 - Vedlejší a ostatní ...</vt:lpstr>
      <vt:lpstr>Pokyny pro vyplnění</vt:lpstr>
      <vt:lpstr>'000 - Vedlejší a ostatní ...'!Názvy_tisku</vt:lpstr>
      <vt:lpstr>'001 - Soupis prací'!Názvy_tisku</vt:lpstr>
      <vt:lpstr>'Rekapitulace stavby'!Názvy_tisku</vt:lpstr>
      <vt:lpstr>'000 - Vedlejší a ostatní ...'!Oblast_tisku</vt:lpstr>
      <vt:lpstr>'001 - Soupis prací'!Oblast_tisku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Kasperova</dc:creator>
  <cp:lastModifiedBy>Starosta</cp:lastModifiedBy>
  <dcterms:created xsi:type="dcterms:W3CDTF">2018-07-26T08:08:19Z</dcterms:created>
  <dcterms:modified xsi:type="dcterms:W3CDTF">2018-12-21T09:37:55Z</dcterms:modified>
</cp:coreProperties>
</file>